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inet1\Desktop\"/>
    </mc:Choice>
  </mc:AlternateContent>
  <xr:revisionPtr revIDLastSave="0" documentId="13_ncr:1_{BC5AA06E-3B0F-4B27-96A3-215B3C863D90}" xr6:coauthVersionLast="36" xr6:coauthVersionMax="47" xr10:uidLastSave="{00000000-0000-0000-0000-000000000000}"/>
  <bookViews>
    <workbookView xWindow="0" yWindow="0" windowWidth="18031" windowHeight="7363" xr2:uid="{00000000-000D-0000-FFFF-FFFF00000000}"/>
  </bookViews>
  <sheets>
    <sheet name="ΣΧΟΛΕΙΑ ΔΕ ΒΟΙΩΤΙΑΣ" sheetId="1" r:id="rId1"/>
    <sheet name="Φύλλο1" sheetId="2" r:id="rId2"/>
  </sheets>
  <definedNames>
    <definedName name="_xlnm._FilterDatabase" localSheetId="0" hidden="1">'ΣΧΟΛΕΙΑ ΔΕ ΒΟΙΩΤΙΑΣ'!$A$2:$J$55</definedName>
    <definedName name="_xlnm.Print_Area" localSheetId="0">'ΣΧΟΛΕΙΑ ΔΕ ΒΟΙΩΤΙΑΣ'!$B:$G</definedName>
  </definedNames>
  <calcPr calcId="191029"/>
</workbook>
</file>

<file path=xl/calcChain.xml><?xml version="1.0" encoding="utf-8"?>
<calcChain xmlns="http://schemas.openxmlformats.org/spreadsheetml/2006/main">
  <c r="I5" i="1" l="1"/>
  <c r="I28" i="1"/>
  <c r="I31" i="1"/>
  <c r="I35" i="1"/>
  <c r="I36" i="1"/>
  <c r="I37" i="1"/>
  <c r="I22" i="1"/>
  <c r="I40" i="1"/>
  <c r="I41" i="1"/>
  <c r="I43" i="1"/>
  <c r="I42" i="1"/>
  <c r="I38" i="1"/>
  <c r="I39" i="1"/>
  <c r="I44" i="1"/>
  <c r="I45" i="1"/>
  <c r="I46" i="1"/>
  <c r="I50" i="1"/>
  <c r="I49" i="1"/>
  <c r="I51" i="1"/>
  <c r="I54" i="1"/>
  <c r="I53" i="1"/>
  <c r="I55" i="1"/>
  <c r="I52" i="1"/>
  <c r="I3" i="1"/>
  <c r="I6" i="1"/>
  <c r="I4" i="1"/>
  <c r="I7" i="1"/>
  <c r="I13" i="1"/>
  <c r="I9" i="1"/>
  <c r="I8" i="1"/>
  <c r="I10" i="1"/>
  <c r="I15" i="1"/>
  <c r="I12" i="1"/>
  <c r="I11" i="1"/>
  <c r="I16" i="1"/>
  <c r="I14" i="1"/>
  <c r="I34" i="1"/>
  <c r="I23" i="1"/>
  <c r="I17" i="1"/>
  <c r="I32" i="1"/>
  <c r="I24" i="1"/>
  <c r="I18" i="1"/>
  <c r="I33" i="1"/>
  <c r="I25" i="1"/>
  <c r="I19" i="1"/>
  <c r="I26" i="1"/>
  <c r="I20" i="1"/>
  <c r="I27" i="1"/>
  <c r="I29" i="1"/>
  <c r="I21" i="1"/>
  <c r="A17" i="1" l="1"/>
  <c r="A38" i="1"/>
  <c r="A39" i="1"/>
  <c r="A15" i="1"/>
  <c r="A16" i="1"/>
  <c r="A42" i="1"/>
  <c r="A7" i="1"/>
  <c r="A25" i="1"/>
  <c r="A51" i="1"/>
  <c r="A53" i="1"/>
  <c r="A55" i="1"/>
  <c r="A44" i="1"/>
  <c r="A13" i="1"/>
  <c r="A12" i="1"/>
  <c r="A5" i="1"/>
  <c r="A14" i="1"/>
  <c r="A11" i="1"/>
  <c r="A9" i="1"/>
  <c r="A6" i="1"/>
  <c r="A8" i="1"/>
  <c r="A3" i="1"/>
  <c r="A10" i="1"/>
  <c r="A43" i="1"/>
  <c r="A32" i="1"/>
  <c r="A49" i="1"/>
  <c r="A45" i="1"/>
  <c r="A21" i="1"/>
  <c r="A18" i="1"/>
  <c r="A54" i="1"/>
  <c r="A35" i="1"/>
  <c r="A19" i="1"/>
  <c r="A23" i="1"/>
  <c r="A34" i="1"/>
  <c r="A40" i="1"/>
  <c r="A27" i="1"/>
  <c r="A41" i="1"/>
  <c r="A36" i="1"/>
  <c r="A20" i="1"/>
  <c r="A26" i="1"/>
  <c r="A24" i="1"/>
  <c r="A33" i="1"/>
  <c r="A30" i="1"/>
  <c r="A29" i="1"/>
  <c r="A37" i="1"/>
  <c r="A31" i="1"/>
  <c r="A46" i="1"/>
  <c r="A4" i="1"/>
  <c r="A28" i="1"/>
  <c r="A50" i="1"/>
  <c r="A48" i="1"/>
  <c r="A47" i="1"/>
  <c r="A52" i="1"/>
  <c r="A22" i="1"/>
</calcChain>
</file>

<file path=xl/sharedStrings.xml><?xml version="1.0" encoding="utf-8"?>
<sst xmlns="http://schemas.openxmlformats.org/spreadsheetml/2006/main" count="441" uniqueCount="264">
  <si>
    <t>Κωδ. ΥΠΠΘ</t>
  </si>
  <si>
    <t>ΤΚ</t>
  </si>
  <si>
    <t>1ο ΗΜΕΡΗΣΙΟ ΓΥΜΝΑΣΙΟ ΛΙΒΑΔΕΙΑΣ</t>
  </si>
  <si>
    <t>mail@1gym-livad.voi.sch.gr</t>
  </si>
  <si>
    <t>ΛΙΒΑΔΕΙΑΣ</t>
  </si>
  <si>
    <t>ΓΙΑΝΝΟΥΤΣΟΥ 25</t>
  </si>
  <si>
    <t>ΕΣΠΕΡΙΝΟ ΓΥΜΝΑΣΙΟ ΜΕ ΛΥΚΕΙΑΚΕΣ ΤΑΞΕΙΣ ΛΙΒΑΔΕΙΑΣ</t>
  </si>
  <si>
    <t>mail@gym-esp-livad.voi.sch.gr</t>
  </si>
  <si>
    <t>ΛΙΒΑΔΕΙΑ</t>
  </si>
  <si>
    <t>ΗΜΕΡΗΣΙΟ ΓΥΜΝΑΣΙΟ ΚΑΙ ΛΥΚΕΙΑΚΕΣ ΤΑΞΕΙΣ ΔΑΥΛΕΙΑΣ ΒΟΙΩΤΙΑΣ</t>
  </si>
  <si>
    <t>mail@gym-davleias.voi.sch.gr</t>
  </si>
  <si>
    <t>ΔΑΥΛΕΙΑ ΒΟΙΩΤΙΑΣ</t>
  </si>
  <si>
    <t>ΔΑΥΛΕΙΑ</t>
  </si>
  <si>
    <t>ΗΜΕΡΗΣΙΟ ΓΕΝΙΚΟ ΛΥΚΕΙΟ ΟΙΝΟΦΥΤΩΝ ΒΟΙΩΤΙΑΣ</t>
  </si>
  <si>
    <t>mail@lyk-oinof.voi.sch.gr</t>
  </si>
  <si>
    <t>ΟΙΝΟΦΥΤΩΝ ΒΟΙΩΤΙΑΣ</t>
  </si>
  <si>
    <t>ΜΠΟΥΜΠΟΥΛΙΝΑΣ 17</t>
  </si>
  <si>
    <t>ΘΗΒΑΣ</t>
  </si>
  <si>
    <t>ΗΜΕΡΗΣΙΟ ΓΕΝΙΚΟ ΛΥΚΕΙΟ ΣΧΗΜΑΤΑΡΙΟΥ ΒΟΙΩΤΙΑΣ</t>
  </si>
  <si>
    <t>mail@lyk-schim.voi.sch.gr</t>
  </si>
  <si>
    <t>ΣΧΗΜΑΤΑΡΙ ΒΟΙΩΤΙΑΣ</t>
  </si>
  <si>
    <t>ΑΝΟΙΞΕΩΣ 33</t>
  </si>
  <si>
    <t>ΕΣΠΕΡΙΝΟ ΓΥΜΝΑΣΙΟ ΜΕ Λ.Τ. ΘΗΒΑΣ</t>
  </si>
  <si>
    <t>mail@gym-esp-thivas.voi.sch.gr</t>
  </si>
  <si>
    <t>ΘΗΒΑ</t>
  </si>
  <si>
    <t>ΑΥΛΙΔΟΣ 1</t>
  </si>
  <si>
    <t>3ο ΗΜΕΡΗΣΙΟ ΓΕΝΙΚΟ ΛΥΚΕΙΟ ΘΗΒΑΣ</t>
  </si>
  <si>
    <t>mail@3lyk-thivas.voi.sch.gr</t>
  </si>
  <si>
    <t>ΚΑΠΟΔΙΣΤΡΙΟΥ 7</t>
  </si>
  <si>
    <t>ΓΕΩΡΓΙΟΣ ΦΙΛΟΣ</t>
  </si>
  <si>
    <t>3ο ΗΜΕΡΗΣΙΟ ΓΥΜΝΑΣΙΟ ΘΗΒΩΝ</t>
  </si>
  <si>
    <t>mail@3gym-thivas.voi.sch.gr</t>
  </si>
  <si>
    <t>ΠΑΣΧΑΛΙΑ ΠΑΠΑΓΕΩΡΓΙΟΥ</t>
  </si>
  <si>
    <t>1ο ΕΠΑΓΓΕΛΜΑΤΙΚΟ ΛΥΚΕΙΟ ΛΙΒΑΔΕΙΑΣ</t>
  </si>
  <si>
    <t>mail@1epal-livad.voi.sch.gr</t>
  </si>
  <si>
    <t>ΔΕΛΦΩΝ 24-26</t>
  </si>
  <si>
    <t>1ο ΗΜΕΡΗΣΙΟ ΕΠΑΓΓΕΛΜΑΤΙΚΟ ΛΥΚΕΙΟ ΘΗΒΑΣ</t>
  </si>
  <si>
    <t>mail@1epal-thivas.voi.sch.gr</t>
  </si>
  <si>
    <t>2o ΧΛΜ ΘΗΒΩΝ - ΧΑΛΚΙΔΑΣ</t>
  </si>
  <si>
    <t>1ο ΗΜΕΡΗΣΙΟ ΕΠΑΛ ΟΙΝΟΗΣ ΣΧΗΜΑΤΑΡΙΟΥ</t>
  </si>
  <si>
    <t>mail@1epal-schim.voi.sch.gr</t>
  </si>
  <si>
    <t>ΑΘΑΝΑΣΙΟΣ ΛΙΑΚΟΣ</t>
  </si>
  <si>
    <t>ΗΜΕΡΗΣΙΟ ΓΥΜΝΑΣΙΟ ΜΕ Λ.Τ. ΑΣΩΠΙΑΣ ΒΟΙΩΤΙΑΣ</t>
  </si>
  <si>
    <t>mail@gym-asopias.voi.sch.gr</t>
  </si>
  <si>
    <t>ΑΣΩΠΙΑ ΒΟΙΩΤΙΑΣ</t>
  </si>
  <si>
    <t>ΙΩΑΝΝΗΣ ΜΠΟΥΡΑΝΤΑΣ</t>
  </si>
  <si>
    <t>ΗΜΕΡΗΣΙΟ ΓΕΝΙΚΟ ΛΥΚΕΙΟ ΑΛΙΑΡΤΟΥ ΒΟΙΩΤΙΑΣ</t>
  </si>
  <si>
    <t>mail@lyk-aliart.voi.sch.gr</t>
  </si>
  <si>
    <t>ΑΛΙΑΡΤΟΣ</t>
  </si>
  <si>
    <t>Λ. ΔΗΜΟΚΡΑΤΙΑΣ 6</t>
  </si>
  <si>
    <t>ΗΜΕΡΗΣΙΟ ΓΕΝΙΚΟ ΛΥΚΕΙΟ ΟΡΧΟΜΕΝΟΥ ΒΟΙΩΤΙΑΣ</t>
  </si>
  <si>
    <t>mail@lyk-orchom.voi.sch.gr</t>
  </si>
  <si>
    <t>ΟΡΧΟΜΕΝΟΣ  ΒΟΙΩΤΙΑΣ</t>
  </si>
  <si>
    <t>ΓΥΜΝΑΣΤΗΡΙΟΥ</t>
  </si>
  <si>
    <t>1ο ΗΜΕΡΗΣΙΟ ΓΕΝΙΚΟ ΛΥΚΕΙΟ ΘΗΒΑΣ-ΑΜΦΙΩΝ</t>
  </si>
  <si>
    <t>mail@1lyk-thivas.voi.sch.gr</t>
  </si>
  <si>
    <t>ΠΑΡΟΔΟΣ ΚΑΣΣΑΝΔΡΟΥ ΔΕΞΑΜΕΝΗ ΠΥΡΙ 1</t>
  </si>
  <si>
    <t>ΗΣΙΟΔΕΙΟ ΓΕΝΙΚΟ ΛΥΚΕΙΟ ΘΕΣΠΙΩΝ</t>
  </si>
  <si>
    <t>mail@lyk-thesp.voi.sch.gr</t>
  </si>
  <si>
    <t>ΘΕΣΠΙΕΣ</t>
  </si>
  <si>
    <t>ΘΕΣΠΙΕΣ ΒΟΙΩΤΙΑΣ</t>
  </si>
  <si>
    <t>ΗΜΕΡΗΣΙΟ ΓΕΝΙΚΟ ΛΥΚΕΙΟ ΠΑΡΑΛΙΑΣ ΔΙΣΤΟΜΟΥ</t>
  </si>
  <si>
    <t>mail@lyk-par-distom.voi.sch.gr</t>
  </si>
  <si>
    <t>ΠΑΡΑΛΙΑ ΔΙΣΤΟΜΟΥ</t>
  </si>
  <si>
    <t>ΚΕΝΤΡΙΚΗ ΠΛΑΤΕΙΑ</t>
  </si>
  <si>
    <t>ΗΜΕΡΗΣΙΟ ΓΕΝΙΚΟ ΛΥΚΕΙΟ ΑΡΑΧΩΒΑΣ ΒΟΙΩΤΙΑΣ</t>
  </si>
  <si>
    <t>mail@lyk-arach.voi.sch.gr</t>
  </si>
  <si>
    <t>ΑΡΑΧΩΒΑ</t>
  </si>
  <si>
    <t>Ελ. Βενιζέλου &amp; Λαού</t>
  </si>
  <si>
    <t>2ο ΗΜΕΡΗΣΙΟ ΓΕΝΙΚΟ ΛΥΚΕΙΟ ΘΗΒΩΝ - ΚΑΔΜΕΙΟ</t>
  </si>
  <si>
    <t>mail@2lyk-thivas.voi.sch.gr</t>
  </si>
  <si>
    <t>ΗΜΕΡΗΣΙΟ ΓΕΝΙΚΟ ΛΥΚΕΙΟ ΒΑΓΙΩΝ ΒΟΙΩΤΙΑΣ - ΚΑΒΕΙΡΙΟ</t>
  </si>
  <si>
    <t>mail@lyk-vagion.voi.sch.gr</t>
  </si>
  <si>
    <t xml:space="preserve">ΒΑΓΙΑ </t>
  </si>
  <si>
    <t>1ο ΗΜΕΡΗΣΙΟ ΓΕΝΙΚΟ ΛΥΚΕΙΟ ΛΙΒΑΔΕΙΑΣ</t>
  </si>
  <si>
    <t>mail@1lyk-livad.voi.sch.gr</t>
  </si>
  <si>
    <t>ΤΕΡΜΑ ΕΡΚΥΝΑΣ</t>
  </si>
  <si>
    <t>ΧΡΗΣΤΟΣ ΔΑΜΙΑΝΙΔΗΣ</t>
  </si>
  <si>
    <t>ΗΜΕΡΗΣΙΟ ΓΕΝΙΚΟ ΛΥΚΕΙΟ ΔΙΣΤΟΜΟΥ ΒΟΙΩΤΙΑΣ</t>
  </si>
  <si>
    <t>mail@lyk-distom.voi.sch.gr</t>
  </si>
  <si>
    <t>ΔΙΣΤΟΜΟ ΒΟΙΩΤΙΑΣ</t>
  </si>
  <si>
    <t>ΤΑΚΗ ΛΑΠΠΑ</t>
  </si>
  <si>
    <t>ΓΥΜΝΑΣΙΟ ΜΕ ΛΥΚΕΙΑΚΕΣ ΤΑΞΕΙΣ ΑΚΡΑΙΦΝΙΟΥ</t>
  </si>
  <si>
    <t>mail@gym-akraifn.voi.sch.gr</t>
  </si>
  <si>
    <t>ΑΚΡΑΙΦΝΙΟ ΒΟΙΩΤΙΑΣ</t>
  </si>
  <si>
    <t>1ο ΗΜΕΡΗΣΙΟ ΓΥΜΝΑΣΙΟ ΟΡΧΟΜΕΝΟΥ ΒΟΙΩΤΙΑΣ</t>
  </si>
  <si>
    <t>mail@1gym-orchom.voi.sch.gr</t>
  </si>
  <si>
    <t>ΟΡΧΟΜΕΝΟΣ ΒΟΙΩΤΙΑΣ</t>
  </si>
  <si>
    <t>ΕΚ ΛΙΒΑΔΕΙΑΣ</t>
  </si>
  <si>
    <t>mail@1sek-livad.voi.sch.gr</t>
  </si>
  <si>
    <t>ΔΕΛΦΩΝ 24 -26</t>
  </si>
  <si>
    <t>ΗΜΕΡΗΣΙΟ ΓΥΜΝΑΣΙΟ ΠΥΛΗΣ ΒΟΙΩΤΙΑΣ - ΓΥΜΝΑΣΙΟ ΠΥΛΗΣ ΜΕ ΛΥΚΕΙΑΚΕΣ ΤΑΞΕΙΣ</t>
  </si>
  <si>
    <t>mail@gym-pylis.voi.sch.gr</t>
  </si>
  <si>
    <t>ΠΥΛΗΣ ΒΟΙΩΤΙΑΣ</t>
  </si>
  <si>
    <t>ΠΥΛΗ ΒΟΙΩΤΙΑΣ</t>
  </si>
  <si>
    <t>ΗΜΕΡΗΣΙΟ ΓΥΜΝΑΣΙΟ ΑΓΙΟΥ ΓΕΩΡΓΙΟΥ ΒΟΙΩΤΙΑΣ</t>
  </si>
  <si>
    <t>mail@gym-ag-georg.voi.sch.gr</t>
  </si>
  <si>
    <t>ΑΓΙΟΣ ΓΕΩΡΓΙΟΣ ΒΟΙΩΤΙΑΣ</t>
  </si>
  <si>
    <t>2ο ΗΜΕΡΗΣΙΟ ΓΥΜΝΑΣΙΟ ΛΙΒΑΔΕΙΑΣ</t>
  </si>
  <si>
    <t>mail@2gym-livad.voi.sch.gr</t>
  </si>
  <si>
    <t>Λιβαδειά</t>
  </si>
  <si>
    <t>ΡΟΥΜΕΛΗΣ ΚΑΙ ΠΛΑΤΑΙΩΝ</t>
  </si>
  <si>
    <t>ΕΛΕΝΗ ΣΟΥΛΤΑΤΗ</t>
  </si>
  <si>
    <t>1ο ΕΣΠΕΡΙΝΟ ΕΠΑΛ ΑΛΙΑΡΤΟΣ</t>
  </si>
  <si>
    <t>mail@1epal-esp-aliart.voi.sch.gr</t>
  </si>
  <si>
    <t>Λ.ΔΗΜΟΚΡΑΤΙΑΣ 15</t>
  </si>
  <si>
    <t>ΗΜΕΡΗΣΙΟ ΓΥΜΝΑΣΙΟ ΘΕΣΠΙΩΝ</t>
  </si>
  <si>
    <t>mail@gym-thesp.voi.sch.gr</t>
  </si>
  <si>
    <t>ΙΩΑΝΝΗΣ ΔΟΜΒΡΕΝΑΙΟΣ</t>
  </si>
  <si>
    <t>3ο ΗΜΕΡΗΣΙΟ ΓΥΜΝΑΣΙΟ ΛΙΒΑΔΕΙΑΣ</t>
  </si>
  <si>
    <t>mail@3gym-livad.voi.sch.gr</t>
  </si>
  <si>
    <t>ΑΡΙΣΤΟΦΑΝΟΥΣ</t>
  </si>
  <si>
    <t>ΜΙΧΑΗΛ ΛΥΜΠΕΡΑΤΟΣ</t>
  </si>
  <si>
    <t>1ο ΗΜΕΡΗΣΙΟ ΓΥΜΝΑΣΙΟ ΘΗΒΑΣ- ΙΣΜΗΝΙΟ</t>
  </si>
  <si>
    <t>mail@1gym-thivas.voi.sch.gr</t>
  </si>
  <si>
    <t>ΠΕΡΙΦΕΡΕΙΑΚΟΣ ΑΓ.ΤΡΙΑΔΟΣ</t>
  </si>
  <si>
    <t>1ο ΗΜΕΡΗΣΙΟ ΓΥΜΝΑΣΙΟ ΑΛΙΑΡΤΟΥ - ΕΛΙΚΩΝΙΔΕΣ ΜΟΥΣΕΣ</t>
  </si>
  <si>
    <t>mail@gym-aliart.voi.sch.gr</t>
  </si>
  <si>
    <t xml:space="preserve">ΑΛΙΑΡΤΟΣ -ΒΟΙΩΤΙΑΣ </t>
  </si>
  <si>
    <t>1ο ΗΜΕΡΗΣΙΟ ΓΥΜΝΑΣΙΟ ΚΑΠΑΡΕΛΛΙΟΥ ΒΟΙΩΤΙΑΣ - ΧΡΗΣΤΟΣ ΠΑΠΑΘΑΝΑΣΙΟΥ</t>
  </si>
  <si>
    <t>mail@gym-kapar.voi.sch.gr</t>
  </si>
  <si>
    <t>ΚΑΠΑΡΕΛΛΙΟΥ ΒΟΙΩΤΙΑΣ</t>
  </si>
  <si>
    <t>ΚΑΠΑΡΕΛΛΙ</t>
  </si>
  <si>
    <t>5ο ΗΜΕΡΗΣΙΟ ΓΥΜΝΑΣΙΟ ΘΗΒΑΣ - ΠΕΛΟΠΙΔΕΙΟ</t>
  </si>
  <si>
    <t>mail@5gym-thivas.voi.sch.gr</t>
  </si>
  <si>
    <t>ΠΕΡΓΑΜΟΥ 37</t>
  </si>
  <si>
    <t>ΓΥΜΝΑΣΙΟ ΚΑΙ ΛΥΚΕΙΑΚΕΣ ΤΑΞΕΙΣ ΔΟΜΒΡΑΙΝΑΣ</t>
  </si>
  <si>
    <t>mail@gym-domvr.voi.sch.gr</t>
  </si>
  <si>
    <t>ΔΟΜΒΡΑΙΝΑ</t>
  </si>
  <si>
    <t>ΗΜΕΡΗΣΙΟ ΓΥΜΝΑΣΙΟ ΟΙΝΟΦΥΤΩΝ ΒΟΙΩΤΙΑΣ</t>
  </si>
  <si>
    <t>mail@gym-oinof.voi.sch.gr</t>
  </si>
  <si>
    <t>ΟΙΝΟΦΥΤΑ ΒΟΙΩΤΙΑΣ</t>
  </si>
  <si>
    <t>ΜΠΟΥΜΠΟΥΛΙΝΑΣ 28</t>
  </si>
  <si>
    <t>4ο ΗΜΕΡΗΣΙΟ ΓΥΜΝΑΣΙΟ ΛΙΒΑΔΕΙΑΣ - ΠΛΟΥΤΑΡΧΕΙΟ</t>
  </si>
  <si>
    <t>mail@4gym-livad.voi.sch.gr</t>
  </si>
  <si>
    <t>ΔΙΑΓΟΡΑ 2</t>
  </si>
  <si>
    <t>4ο ΗΜΕΡΗΣΙΟ ΓΥΜΝΑΣΙΟ ΘΗΒΑΣ "ΗΡΑΚΛΕΙΟ"</t>
  </si>
  <si>
    <t>mail@4gym-thivas.voi.sch.gr</t>
  </si>
  <si>
    <t>ΑΙΣΧΥΛΟΥ 12</t>
  </si>
  <si>
    <t>ΣΤΑΥΡΟΥΛΑ ΓΚΙΖΙΛΗ</t>
  </si>
  <si>
    <t>2ο ΗΜΕΡΗΣΙΟ ΓΥΜΝΑΣΙΟ ΘΗΒΑΣ - ΠΙΝΔΑΡΕΙΟ ΓΥΜΝΑΣΙΟ ΘΗΒΑΣ</t>
  </si>
  <si>
    <t>mail@2gym-thivas.voi.sch.gr</t>
  </si>
  <si>
    <t>2ο ΗΜΕΡΗΣΙΟ ΓΥΜΝΑΣΙΟ ΟΡΧΟΜΕΝΟΥ ΒΟΙΩΤΙΑΣ</t>
  </si>
  <si>
    <t>mail@2gym-orchom.voi.sch.gr</t>
  </si>
  <si>
    <t>ΤΕΡΜΑ ΓΥΜΝΑΣΤΗΡΙΟΥ</t>
  </si>
  <si>
    <t>ΗΜΕΡΗΣΙΟ ΓΥΜΝΑΣΙΟ ΑΡΑΧΟΒΑΣ ΒΟΙΩΤΙΑΣ - ΚΑΡΑΪΣΚΑΚΕΙΟ</t>
  </si>
  <si>
    <t>gymarach@sch.gr</t>
  </si>
  <si>
    <t>ΑΡΑΧΟΒΑ</t>
  </si>
  <si>
    <t>ΓΥΜΝΑΣΙΟ ΑΡΑΧΟΒΑΣ</t>
  </si>
  <si>
    <t>ΓΥΜΝΑΣΙΟ ΑΝΤΙΚΥΡΑΣ</t>
  </si>
  <si>
    <t>mail@gym-antik.voi.sch.gr</t>
  </si>
  <si>
    <t>ΑΝΤΙΚΥΡΑ ΒΟΙΩΤΙΑΣ</t>
  </si>
  <si>
    <t>ΑΝΤΙΚΥΡΑ</t>
  </si>
  <si>
    <t>ΗΜΕΡΗΣΙΟ ΓΥΜΝΑΣΙΟ ΣΧΗΜΑΤΑΡΙ - ΓΥΜΝΑΣΙΟ ΣΧΗΜΑΤΑΡΙΟΥ</t>
  </si>
  <si>
    <t>mail@gym-schim.voi.sch.gr</t>
  </si>
  <si>
    <t>ΣΧΗΜΑΤΑΡΙ</t>
  </si>
  <si>
    <t>ΗΜΕΡΗΣΙΟ ΓΥΜΝΑΣΙΟ ΔΙΣΤΟΜΟΥ ΒΟΙΩΤΙΑΣ</t>
  </si>
  <si>
    <t>mail@gym-distom.voi.sch.gr</t>
  </si>
  <si>
    <t>ΙΩΑΝΝΟΥ ΜΠΑΡΛΟΥ 1</t>
  </si>
  <si>
    <t>ΗΜΕΡΗΣΙΟ ΓΥΜΝΑΣΙΟ - Λ.Τ. ΚΥΡΙΑΚΙΟΥ</t>
  </si>
  <si>
    <t>mail@gym-kyriak.voi.sch.gr</t>
  </si>
  <si>
    <t>ΚΥΡΙΑΚΙ</t>
  </si>
  <si>
    <t>ΕΥΣΤΑΘΙΟΣ ΜΑΣΤΡΟΓΙΑΝΝΗΣ</t>
  </si>
  <si>
    <t>2ο ΗΜΕΡΗΣΙΟ ΓΕΝΙΚΟ ΛΥΚΕΙΟ ΛΙΒΑΔΕΙΑΣ</t>
  </si>
  <si>
    <t>mail@2lyk-livad.voi.sch.gr</t>
  </si>
  <si>
    <t>ΡΟΥΜΕΛΗΣ</t>
  </si>
  <si>
    <t>ΛΑΜΠΡΟΣ ΠΑΠΑΛΑΜΠΡΟΣ</t>
  </si>
  <si>
    <t>ΗΜΕΡΗΣΙΟ ΓΥΜΝΑΣΙΟ ΒΑΓΙΩΝ ΒΟΙΩΤΙΑΣ - ΜΗΤΡΟΣ ΜΠΙΝΙΑΡΗΣ</t>
  </si>
  <si>
    <t>mail@gym-vagion.voi.sch.gr</t>
  </si>
  <si>
    <t>ΒΑΓΙΑ</t>
  </si>
  <si>
    <t>ΕΚ ΘΗΒΑΣ - ΕΡΓΑΣΤΗΡΙΑΚΟ ΚΕΝΤΡΟ</t>
  </si>
  <si>
    <t>mail@sek-thivas.voi.sch.gr</t>
  </si>
  <si>
    <t>ΑΓΙΟΙ ΘΕΟΔΩΡΟΙ  2ο χλμ Θηβών - Χαλκίδας</t>
  </si>
  <si>
    <t>ΕΕΕΕΚ ΘΗΒΑ - ΕΕΕΕΚ ΘΗΒΑΣ</t>
  </si>
  <si>
    <t>mail@eeeek-thivas.voi.sch.gr</t>
  </si>
  <si>
    <t>ΛΟΥΤΟΥΦΙ</t>
  </si>
  <si>
    <t>ΑΝΑΣΤΑΣΙΟΣ ΠΑΠΑΝΙΚΟΛΑΟΥ</t>
  </si>
  <si>
    <t>Ε.Ε.Ε.ΕΚ ΛΙΒΑΔΕΙΑΣ</t>
  </si>
  <si>
    <t>eeeekliv@sch.gr</t>
  </si>
  <si>
    <t>ΛΕΙΒΑΔΙΑ</t>
  </si>
  <si>
    <t>Χαιρώνεια</t>
  </si>
  <si>
    <t>ΙΩΑΝΝΗΣ ΗΛΙΑΣ</t>
  </si>
  <si>
    <t>ΕΣΠΕΡΙΝΟ ΕΠΑΛ ΛΙΒΑΔΕΙΑΣ</t>
  </si>
  <si>
    <t>mail@epal-esp-livad.voi.sch.gr</t>
  </si>
  <si>
    <t>ΜΟΥΣΙΚΟ ΓΥΜΝΑΣΙΟ ΛΙΒΑΔΕΙΑΣ</t>
  </si>
  <si>
    <t>mail@gym-mous-livad.voi.sch.gr</t>
  </si>
  <si>
    <t>ΑΓΙΟΣ ΓΕΩΡΓΙΟΣ  BΟΙΩΤΙΑΣ</t>
  </si>
  <si>
    <t>ΤΥΠΟΣ ΣΧΟΛΕΙΟΥ</t>
  </si>
  <si>
    <t>ΓΥΜΝΑΣΙΟ</t>
  </si>
  <si>
    <t>ΕΚ</t>
  </si>
  <si>
    <t>ΕΠΑΛ</t>
  </si>
  <si>
    <t>ΓΥΜΝΑΣΙΟ ΜΕ ΛΤ</t>
  </si>
  <si>
    <t>ΓΕΛ</t>
  </si>
  <si>
    <t>Α</t>
  </si>
  <si>
    <t xml:space="preserve">ΓΥΜΝΑΣΙΟ ΜΕ ΛΤ </t>
  </si>
  <si>
    <t>ΕΕΕΚ</t>
  </si>
  <si>
    <t>Γ</t>
  </si>
  <si>
    <t>Β</t>
  </si>
  <si>
    <t>ΟΝΟΜΑΣΙΑ ΣΧΟΛΙΚΗΣ ΜΟΝΑΔΑΣ</t>
  </si>
  <si>
    <t>ΤΗΛΕΦΩΝΟ</t>
  </si>
  <si>
    <t>FAX</t>
  </si>
  <si>
    <t>EMAIL</t>
  </si>
  <si>
    <t>ΙΣΤΟΤΟΠΟΣ</t>
  </si>
  <si>
    <t>ΠΟΛΗ</t>
  </si>
  <si>
    <t>ΤΑΧ. ΔΙΕΥΘΥΝΣΗ</t>
  </si>
  <si>
    <t>ΔΙΕΥΘΥΝΤΗΣ/ΤΡΙΑ</t>
  </si>
  <si>
    <t>Λ. ΔΗΜΟΚΡΑΤΙΑΣ ΚΑΙ ΔΙΟΜ. ΚΟΜΝΗΝΟΥ</t>
  </si>
  <si>
    <t xml:space="preserve">                    ΣΤΟΙΧΕΙΑ ΣΧΟΛΙΚΩΝ ΜΟΝΑΔΩΝ ΔΕΥΤΕΡΟΒΑΘΜΙΑΣ ΕΚΠΑΙΔΕΥΣΗΣ  ΝΟΜΟΥ ΒΟΙΩΤΙΑΣ</t>
  </si>
  <si>
    <t>https://blogs.sch.gr/eeeekthiv/</t>
  </si>
  <si>
    <t>http://eeeekliv.blogspot.com/</t>
  </si>
  <si>
    <t>http://gym-arach.voi.sch.gr/</t>
  </si>
  <si>
    <t>ΜΟΡΙΑ</t>
  </si>
  <si>
    <t>ΑΚΡΑΙΦΝΙΟ</t>
  </si>
  <si>
    <t>1η</t>
  </si>
  <si>
    <t xml:space="preserve"> </t>
  </si>
  <si>
    <t>Δ</t>
  </si>
  <si>
    <t>ΣΤ</t>
  </si>
  <si>
    <t>2η</t>
  </si>
  <si>
    <t>Ε</t>
  </si>
  <si>
    <t>5η</t>
  </si>
  <si>
    <t xml:space="preserve">ΟΜΑΔΑ </t>
  </si>
  <si>
    <t>6η</t>
  </si>
  <si>
    <t>4η</t>
  </si>
  <si>
    <t>3η</t>
  </si>
  <si>
    <t>ΓΑΡΥΦΑΛΛΙΑ ΜΠΑΛΤΣΙΩΤΟΥ</t>
  </si>
  <si>
    <t>ΠΑΠΑΛΟΥΚΑ ΖΩΗ</t>
  </si>
  <si>
    <t>ΚΑΡΚΑΝΑΣ ΑΛΕΞΑΝΔΡΟΣ</t>
  </si>
  <si>
    <t>ΑΡΑΠΙΤΣΑΣ ΓΕΩΡΓΙΟΣ</t>
  </si>
  <si>
    <t>ΖΕΡΒΑ ΓΕΩΡΓΙΑ</t>
  </si>
  <si>
    <t>ΚΟΡΟΠΟΥΛΗ ΠΑΡΑΣΚΕΥΗ</t>
  </si>
  <si>
    <t>ΜΗΤΡΑΤΖΟΥΛΗ ΠΑΡΑΣΚΕΥΗ</t>
  </si>
  <si>
    <t>ΖΙΑΚΑΣ ΗΛΙΑΣ</t>
  </si>
  <si>
    <t>ΠΑΠΑΛΑΜΠΡΟΣ ΙΩΑΝΝΗΣ</t>
  </si>
  <si>
    <t>ΣΙΝΤΟΣ ΓΕΩΡΓΙΟΣ</t>
  </si>
  <si>
    <t>ΚΙΟΥΣΗ ΣΕΡΑΦΟΥΛΑ</t>
  </si>
  <si>
    <t>ΧΡΗΣΤΟΥ ΘΕΟΦΑΝΩ</t>
  </si>
  <si>
    <t>ΡΗΓΟΠΟΥΛΟΥ ΧΡΙΣΤΙΝΑ</t>
  </si>
  <si>
    <t>ΚΥΠΡΑΙΟΥ ΣΤΑΥΡΟΥΛΑ</t>
  </si>
  <si>
    <t>ΧΡΗΣΤΟΥ ΧΡΗΣΤΟΣ</t>
  </si>
  <si>
    <t>ΚΥΛΑΦΗ ΑΘΑΝΑΣΙΑ</t>
  </si>
  <si>
    <t>ΖΩΓΡΑΦΟΥ ΑΝΤΩΝΙΑ</t>
  </si>
  <si>
    <t>ΜΠΕΝΑΚΗ ΣΩΤΗΡΙΑ</t>
  </si>
  <si>
    <t>ΤΣΑΓΚΑΡΙΝΟΣ ΓΕΩΡΓΙΟΣ</t>
  </si>
  <si>
    <t>ΜΠΟΥΛΙΟΣ ΑΡΙΣΤΕΙΔΗΣ</t>
  </si>
  <si>
    <t>ΣΤΑΥΡΑΚΑΚΗΣ ΔΗΜΗΤΡΙΟΣ</t>
  </si>
  <si>
    <t>ΑΓΓΕΛΟΥΣΗ ΠΑΝΑΓΙΩΤΑ</t>
  </si>
  <si>
    <t>ΚΑΡΑΝΑΣΟΥ ΑΙΚΑΤΕΡΙΝΗ</t>
  </si>
  <si>
    <t>ΤΣΑΚΝΑΚΗ ΧΑΪΔΟΥΛΑ</t>
  </si>
  <si>
    <t>ΔΗΜΗΤΡΕΛΗΣ ΚΩΝΣΤΑΝΤΙΝΟΣ</t>
  </si>
  <si>
    <t>ΣΙΜΟΥ ΑΣΠΑΣΙΑ</t>
  </si>
  <si>
    <t>ΧΡΥΣΑΦΗ ΕΥΡΩΠΗ</t>
  </si>
  <si>
    <t>ΣΑΜΟΥΗΛ ΛΟΥΚΑΣ</t>
  </si>
  <si>
    <t>ΤΡΙΑΝΤΗΣ ΛΟΥΚΑΣ</t>
  </si>
  <si>
    <t>ΦΩΤΟΓΙΑΝΝΟΠΟΥΛΟΥ ΚΩΝ/ΝΑ</t>
  </si>
  <si>
    <t>ΝΙΚΑΣ ΔΗΜΗΤΡΙΟΣ</t>
  </si>
  <si>
    <t>ΚΥΡΙΑΚΟΥ ΔΙΟΜΗΔΗΣ</t>
  </si>
  <si>
    <t>ΜΑΤΣΑΓΓΟΥΡΑ ΚΑΛΟΜΟΙΡΑ</t>
  </si>
  <si>
    <t>ΔΗΜΗΤΡΙΟΥ ΛΟΥΚΑΣ</t>
  </si>
  <si>
    <t>ΠΑΠΑΪΩΑΝΝΟΥ ΝΙΚΟΛΑΟΣ</t>
  </si>
  <si>
    <t>ΝΟΤΗ ΑΛΕΞΑΝΔΡΑ</t>
  </si>
  <si>
    <t>ΡΑΒΑΝΟΣ ΑΝΑΣΤΑΣΙΟΣ</t>
  </si>
  <si>
    <t>ΧΑΡΕΜΗΣ ΚΩΝ/ΝΟΣ</t>
  </si>
  <si>
    <t>ΞΗΡΟΓΙΑΝΝΗΣ ΙΩΑΝΝΗΣ</t>
  </si>
  <si>
    <t>ΚΥΡΙΑΚΟΥ ΓΕΩΡΓΙΟΣ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</si>
</sst>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8"/>
      <color rgb="FF0060A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7" applyNumberFormat="0" applyFon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28" borderId="1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41" applyFont="1" applyAlignment="1">
      <alignment vertical="center"/>
    </xf>
    <xf numFmtId="0" fontId="21" fillId="0" borderId="0" xfId="41" applyFont="1"/>
    <xf numFmtId="0" fontId="19" fillId="0" borderId="0" xfId="0" applyFont="1" applyAlignment="1">
      <alignment horizontal="center" vertical="center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ερ-σύνδεση" xfId="41" builtinId="8"/>
    <cellStyle name="Υπολογισμός" xfId="42" builtinId="22" customBuiltin="1"/>
  </cellStyles>
  <dxfs count="15"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theme="10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0</xdr:rowOff>
    </xdr:from>
    <xdr:ext cx="738367" cy="900000"/>
    <xdr:pic>
      <xdr:nvPicPr>
        <xdr:cNvPr id="4" name="Εικόνα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0"/>
          <a:ext cx="738367" cy="9000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Πίνακας2" displayName="Πίνακας2" ref="A2:M55" totalsRowShown="0" headerRowDxfId="14" dataDxfId="13">
  <autoFilter ref="A2:M55" xr:uid="{00000000-0009-0000-0100-000002000000}"/>
  <sortState ref="A3:M55">
    <sortCondition ref="K3:K55"/>
    <sortCondition ref="L3:L55"/>
  </sortState>
  <tableColumns count="13">
    <tableColumn id="1" xr3:uid="{00000000-0010-0000-0000-000001000000}" name="Κωδ. ΥΠΠΘ" dataDxfId="12"/>
    <tableColumn id="2" xr3:uid="{00000000-0010-0000-0000-000002000000}" name="ΟΝΟΜΑΣΙΑ ΣΧΟΛΙΚΗΣ ΜΟΝΑΔΑΣ" dataDxfId="11"/>
    <tableColumn id="3" xr3:uid="{00000000-0010-0000-0000-000003000000}" name="ΤΗΛΕΦΩΝΟ" dataDxfId="10"/>
    <tableColumn id="4" xr3:uid="{00000000-0010-0000-0000-000004000000}" name="FAX" dataDxfId="9"/>
    <tableColumn id="7" xr3:uid="{00000000-0010-0000-0000-000007000000}" name="ΠΟΛΗ" dataDxfId="8"/>
    <tableColumn id="8" xr3:uid="{00000000-0010-0000-0000-000008000000}" name="ΤΑΧ. ΔΙΕΥΘΥΝΣΗ" dataDxfId="7"/>
    <tableColumn id="9" xr3:uid="{00000000-0010-0000-0000-000009000000}" name="ΤΚ" dataDxfId="6"/>
    <tableColumn id="5" xr3:uid="{00000000-0010-0000-0000-000005000000}" name="EMAIL" dataDxfId="5"/>
    <tableColumn id="6" xr3:uid="{00000000-0010-0000-0000-000006000000}" name="ΙΣΤΟΤΟΠΟΣ" dataDxfId="4" dataCellStyle="Υπερ-σύνδεση">
      <calculatedColumnFormula>HYPERLINK(CONCATENATE("http://",RIGHT(H3,LEN(H3)-SEARCH("@",H3))))</calculatedColumnFormula>
    </tableColumn>
    <tableColumn id="10" xr3:uid="{00000000-0010-0000-0000-00000A000000}" name="ΔΙΕΥΘΥΝΤΗΣ/ΤΡΙΑ" dataDxfId="3"/>
    <tableColumn id="11" xr3:uid="{00000000-0010-0000-0000-00000B000000}" name="ΤΥΠΟΣ ΣΧΟΛΕΙΟΥ" dataDxfId="2"/>
    <tableColumn id="12" xr3:uid="{00000000-0010-0000-0000-00000C000000}" name="ΟΜΑΔΑ " dataDxfId="1"/>
    <tableColumn id="13" xr3:uid="{00000000-0010-0000-0000-00000D000000}" name="ΜΟΡΙΑ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ym-arach.voi.sch.gr/" TargetMode="External"/><Relationship Id="rId2" Type="http://schemas.openxmlformats.org/officeDocument/2006/relationships/hyperlink" Target="http://eeeekliv.blogspot.com/" TargetMode="External"/><Relationship Id="rId1" Type="http://schemas.openxmlformats.org/officeDocument/2006/relationships/hyperlink" Target="https://blogs.sch.gr/eeeekthiv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A47" workbookViewId="0">
      <selection activeCell="K59" sqref="K59"/>
    </sheetView>
  </sheetViews>
  <sheetFormatPr defaultRowHeight="15.05" x14ac:dyDescent="0.3"/>
  <cols>
    <col min="1" max="1" width="10.5546875" style="1" customWidth="1"/>
    <col min="2" max="2" width="48.6640625" customWidth="1"/>
    <col min="3" max="3" width="15.6640625" style="1" hidden="1" customWidth="1"/>
    <col min="4" max="4" width="15.33203125" style="1" hidden="1" customWidth="1"/>
    <col min="5" max="5" width="21.44140625" style="1" hidden="1" customWidth="1"/>
    <col min="6" max="6" width="35.33203125" hidden="1" customWidth="1"/>
    <col min="7" max="7" width="11.5546875" style="1" hidden="1" customWidth="1"/>
    <col min="8" max="8" width="27.5546875" hidden="1" customWidth="1"/>
    <col min="9" max="9" width="27.33203125" style="1" hidden="1" customWidth="1"/>
    <col min="10" max="10" width="26.109375" customWidth="1"/>
    <col min="11" max="11" width="16.5546875" customWidth="1"/>
    <col min="12" max="12" width="13.6640625" customWidth="1"/>
    <col min="13" max="13" width="12" style="1" customWidth="1"/>
    <col min="14" max="14" width="21.44140625" style="1" customWidth="1"/>
    <col min="15" max="256" width="11.33203125" customWidth="1"/>
  </cols>
  <sheetData>
    <row r="1" spans="1:13" ht="77.95" customHeight="1" x14ac:dyDescent="0.3">
      <c r="B1" s="7" t="s">
        <v>207</v>
      </c>
      <c r="C1" s="7"/>
      <c r="D1" s="7"/>
      <c r="E1" s="7"/>
      <c r="F1" s="7"/>
      <c r="G1" s="7"/>
    </row>
    <row r="2" spans="1:13" s="2" customFormat="1" ht="26.3" customHeight="1" x14ac:dyDescent="0.3">
      <c r="A2" s="2" t="s">
        <v>0</v>
      </c>
      <c r="B2" s="2" t="s">
        <v>198</v>
      </c>
      <c r="C2" s="2" t="s">
        <v>199</v>
      </c>
      <c r="D2" s="2" t="s">
        <v>200</v>
      </c>
      <c r="E2" s="2" t="s">
        <v>203</v>
      </c>
      <c r="F2" s="2" t="s">
        <v>204</v>
      </c>
      <c r="G2" s="2" t="s">
        <v>1</v>
      </c>
      <c r="H2" s="2" t="s">
        <v>201</v>
      </c>
      <c r="I2" s="2" t="s">
        <v>202</v>
      </c>
      <c r="J2" s="2" t="s">
        <v>205</v>
      </c>
      <c r="K2" s="2" t="s">
        <v>187</v>
      </c>
      <c r="L2" s="2" t="s">
        <v>220</v>
      </c>
      <c r="M2" s="2" t="s">
        <v>211</v>
      </c>
    </row>
    <row r="3" spans="1:13" s="3" customFormat="1" ht="20.05" customHeight="1" x14ac:dyDescent="0.3">
      <c r="A3" s="4" t="str">
        <f>"0751010"</f>
        <v>0751010</v>
      </c>
      <c r="B3" s="3" t="s">
        <v>74</v>
      </c>
      <c r="C3" s="4">
        <v>2261029552</v>
      </c>
      <c r="D3" s="4">
        <v>2261029293</v>
      </c>
      <c r="E3" s="4" t="s">
        <v>4</v>
      </c>
      <c r="F3" s="3" t="s">
        <v>76</v>
      </c>
      <c r="G3" s="4">
        <v>32131</v>
      </c>
      <c r="H3" s="3" t="s">
        <v>75</v>
      </c>
      <c r="I3" s="5" t="str">
        <f t="shared" ref="I3:I29" si="0">HYPERLINK(CONCATENATE("http://",RIGHT(H3,LEN(H3)-SEARCH("@",H3))))</f>
        <v>http://1lyk-livad.voi.sch.gr</v>
      </c>
      <c r="J3" s="3" t="s">
        <v>77</v>
      </c>
      <c r="K3" s="4" t="s">
        <v>192</v>
      </c>
      <c r="L3" s="4" t="s">
        <v>213</v>
      </c>
      <c r="M3" s="4" t="s">
        <v>193</v>
      </c>
    </row>
    <row r="4" spans="1:13" s="3" customFormat="1" ht="20.05" customHeight="1" x14ac:dyDescent="0.3">
      <c r="A4" s="4" t="str">
        <f>"0751020"</f>
        <v>0751020</v>
      </c>
      <c r="B4" s="3" t="s">
        <v>163</v>
      </c>
      <c r="C4" s="4">
        <v>2261029387</v>
      </c>
      <c r="D4" s="4">
        <v>2261029387</v>
      </c>
      <c r="E4" s="4" t="s">
        <v>8</v>
      </c>
      <c r="F4" s="3" t="s">
        <v>165</v>
      </c>
      <c r="G4" s="4">
        <v>32131</v>
      </c>
      <c r="H4" s="3" t="s">
        <v>164</v>
      </c>
      <c r="I4" s="5" t="str">
        <f t="shared" si="0"/>
        <v>http://2lyk-livad.voi.sch.gr</v>
      </c>
      <c r="J4" s="3" t="s">
        <v>166</v>
      </c>
      <c r="K4" s="4" t="s">
        <v>192</v>
      </c>
      <c r="L4" s="4" t="s">
        <v>213</v>
      </c>
      <c r="M4" s="4" t="s">
        <v>193</v>
      </c>
    </row>
    <row r="5" spans="1:13" s="3" customFormat="1" ht="20.05" customHeight="1" x14ac:dyDescent="0.3">
      <c r="A5" s="4" t="str">
        <f>"0752010"</f>
        <v>0752010</v>
      </c>
      <c r="B5" s="3" t="s">
        <v>54</v>
      </c>
      <c r="C5" s="4">
        <v>2262024500</v>
      </c>
      <c r="D5" s="4">
        <v>2262024500</v>
      </c>
      <c r="E5" s="4" t="s">
        <v>24</v>
      </c>
      <c r="F5" s="3" t="s">
        <v>56</v>
      </c>
      <c r="G5" s="4">
        <v>32200</v>
      </c>
      <c r="H5" s="3" t="s">
        <v>55</v>
      </c>
      <c r="I5" s="5" t="str">
        <f t="shared" si="0"/>
        <v>http://1lyk-thivas.voi.sch.gr</v>
      </c>
      <c r="J5" s="3" t="s">
        <v>238</v>
      </c>
      <c r="K5" s="4" t="s">
        <v>192</v>
      </c>
      <c r="L5" s="4" t="s">
        <v>217</v>
      </c>
      <c r="M5" s="4" t="s">
        <v>193</v>
      </c>
    </row>
    <row r="6" spans="1:13" s="3" customFormat="1" ht="20.05" customHeight="1" x14ac:dyDescent="0.3">
      <c r="A6" s="4" t="str">
        <f>"0752020"</f>
        <v>0752020</v>
      </c>
      <c r="B6" s="3" t="s">
        <v>69</v>
      </c>
      <c r="C6" s="4">
        <v>2262089179</v>
      </c>
      <c r="D6" s="4">
        <v>2262089179</v>
      </c>
      <c r="E6" s="4" t="s">
        <v>24</v>
      </c>
      <c r="F6" s="3" t="s">
        <v>25</v>
      </c>
      <c r="G6" s="4">
        <v>32200</v>
      </c>
      <c r="H6" s="3" t="s">
        <v>70</v>
      </c>
      <c r="I6" s="5" t="str">
        <f t="shared" si="0"/>
        <v>http://2lyk-thivas.voi.sch.gr</v>
      </c>
      <c r="J6" s="3" t="s">
        <v>239</v>
      </c>
      <c r="K6" s="4" t="s">
        <v>192</v>
      </c>
      <c r="L6" s="4" t="s">
        <v>217</v>
      </c>
      <c r="M6" s="4" t="s">
        <v>193</v>
      </c>
    </row>
    <row r="7" spans="1:13" s="3" customFormat="1" ht="20.05" customHeight="1" x14ac:dyDescent="0.3">
      <c r="A7" s="4" t="str">
        <f>"0752022"</f>
        <v>0752022</v>
      </c>
      <c r="B7" s="3" t="s">
        <v>26</v>
      </c>
      <c r="C7" s="4">
        <v>2262026150</v>
      </c>
      <c r="D7" s="4">
        <v>2262026150</v>
      </c>
      <c r="E7" s="4" t="s">
        <v>24</v>
      </c>
      <c r="F7" s="3" t="s">
        <v>28</v>
      </c>
      <c r="G7" s="4">
        <v>32200</v>
      </c>
      <c r="H7" s="3" t="s">
        <v>27</v>
      </c>
      <c r="I7" s="5" t="str">
        <f t="shared" si="0"/>
        <v>http://3lyk-thivas.voi.sch.gr</v>
      </c>
      <c r="J7" s="3" t="s">
        <v>29</v>
      </c>
      <c r="K7" s="4" t="s">
        <v>192</v>
      </c>
      <c r="L7" s="4" t="s">
        <v>217</v>
      </c>
      <c r="M7" s="4" t="s">
        <v>193</v>
      </c>
    </row>
    <row r="8" spans="1:13" s="3" customFormat="1" ht="20.05" customHeight="1" x14ac:dyDescent="0.3">
      <c r="A8" s="4" t="str">
        <f>"0754010"</f>
        <v>0754010</v>
      </c>
      <c r="B8" s="3" t="s">
        <v>71</v>
      </c>
      <c r="C8" s="4">
        <v>2262061546</v>
      </c>
      <c r="D8" s="4">
        <v>2262061546</v>
      </c>
      <c r="E8" s="4" t="s">
        <v>73</v>
      </c>
      <c r="G8" s="4">
        <v>32002</v>
      </c>
      <c r="H8" s="3" t="s">
        <v>72</v>
      </c>
      <c r="I8" s="5" t="str">
        <f t="shared" si="0"/>
        <v>http://lyk-vagion.voi.sch.gr</v>
      </c>
      <c r="J8" s="3" t="s">
        <v>242</v>
      </c>
      <c r="K8" s="4" t="s">
        <v>192</v>
      </c>
      <c r="L8" s="4" t="s">
        <v>217</v>
      </c>
      <c r="M8" s="4" t="s">
        <v>196</v>
      </c>
    </row>
    <row r="9" spans="1:13" s="3" customFormat="1" ht="20.05" customHeight="1" x14ac:dyDescent="0.3">
      <c r="A9" s="4" t="str">
        <f>"0753010"</f>
        <v>0753010</v>
      </c>
      <c r="B9" s="3" t="s">
        <v>65</v>
      </c>
      <c r="C9" s="4">
        <v>2267031555</v>
      </c>
      <c r="D9" s="4">
        <v>2267031221</v>
      </c>
      <c r="E9" s="4" t="s">
        <v>67</v>
      </c>
      <c r="F9" s="3" t="s">
        <v>68</v>
      </c>
      <c r="G9" s="4">
        <v>32004</v>
      </c>
      <c r="H9" s="3" t="s">
        <v>66</v>
      </c>
      <c r="I9" s="5" t="str">
        <f t="shared" si="0"/>
        <v>http://lyk-arach.voi.sch.gr</v>
      </c>
      <c r="J9" s="3" t="s">
        <v>248</v>
      </c>
      <c r="K9" s="4" t="s">
        <v>192</v>
      </c>
      <c r="L9" s="4" t="s">
        <v>223</v>
      </c>
      <c r="M9" s="4" t="s">
        <v>215</v>
      </c>
    </row>
    <row r="10" spans="1:13" s="3" customFormat="1" ht="20.05" customHeight="1" x14ac:dyDescent="0.3">
      <c r="A10" s="4" t="str">
        <f>"0755010"</f>
        <v>0755010</v>
      </c>
      <c r="B10" s="3" t="s">
        <v>78</v>
      </c>
      <c r="C10" s="4">
        <v>2267022492</v>
      </c>
      <c r="D10" s="4">
        <v>2267022492</v>
      </c>
      <c r="E10" s="4" t="s">
        <v>80</v>
      </c>
      <c r="F10" s="3" t="s">
        <v>81</v>
      </c>
      <c r="G10" s="4">
        <v>32005</v>
      </c>
      <c r="H10" s="3" t="s">
        <v>79</v>
      </c>
      <c r="I10" s="5" t="str">
        <f t="shared" si="0"/>
        <v>http://lyk-distom.voi.sch.gr</v>
      </c>
      <c r="J10" s="3" t="s">
        <v>250</v>
      </c>
      <c r="K10" s="4" t="s">
        <v>192</v>
      </c>
      <c r="L10" s="4" t="s">
        <v>223</v>
      </c>
      <c r="M10" s="4" t="s">
        <v>215</v>
      </c>
    </row>
    <row r="11" spans="1:13" s="3" customFormat="1" ht="16.45" customHeight="1" x14ac:dyDescent="0.3">
      <c r="A11" s="4" t="str">
        <f>"0762010"</f>
        <v>0762010</v>
      </c>
      <c r="B11" s="3" t="s">
        <v>61</v>
      </c>
      <c r="C11" s="4">
        <v>2267041191</v>
      </c>
      <c r="D11" s="4">
        <v>2267041191</v>
      </c>
      <c r="E11" s="4" t="s">
        <v>63</v>
      </c>
      <c r="F11" s="3" t="s">
        <v>64</v>
      </c>
      <c r="G11" s="4">
        <v>32003</v>
      </c>
      <c r="H11" s="3" t="s">
        <v>62</v>
      </c>
      <c r="I11" s="5" t="str">
        <f t="shared" si="0"/>
        <v>http://lyk-par-distom.voi.sch.gr</v>
      </c>
      <c r="J11" s="3" t="s">
        <v>247</v>
      </c>
      <c r="K11" s="4" t="s">
        <v>192</v>
      </c>
      <c r="L11" s="4" t="s">
        <v>223</v>
      </c>
      <c r="M11" s="4" t="s">
        <v>215</v>
      </c>
    </row>
    <row r="12" spans="1:13" s="3" customFormat="1" ht="20.05" customHeight="1" x14ac:dyDescent="0.3">
      <c r="A12" s="4" t="str">
        <f>"0751030"</f>
        <v>0751030</v>
      </c>
      <c r="B12" s="3" t="s">
        <v>50</v>
      </c>
      <c r="C12" s="4">
        <v>2261032747</v>
      </c>
      <c r="D12" s="4">
        <v>2261033330</v>
      </c>
      <c r="E12" s="4" t="s">
        <v>52</v>
      </c>
      <c r="F12" s="3" t="s">
        <v>53</v>
      </c>
      <c r="G12" s="4">
        <v>32300</v>
      </c>
      <c r="H12" s="3" t="s">
        <v>51</v>
      </c>
      <c r="I12" s="5" t="str">
        <f t="shared" si="0"/>
        <v>http://lyk-orchom.voi.sch.gr</v>
      </c>
      <c r="J12" s="3" t="s">
        <v>245</v>
      </c>
      <c r="K12" s="4" t="s">
        <v>192</v>
      </c>
      <c r="L12" s="4" t="s">
        <v>222</v>
      </c>
      <c r="M12" s="4" t="s">
        <v>197</v>
      </c>
    </row>
    <row r="13" spans="1:13" s="3" customFormat="1" ht="20.05" customHeight="1" x14ac:dyDescent="0.3">
      <c r="A13" s="4" t="str">
        <f>"0758010"</f>
        <v>0758010</v>
      </c>
      <c r="B13" s="3" t="s">
        <v>46</v>
      </c>
      <c r="C13" s="4">
        <v>2268022255</v>
      </c>
      <c r="D13" s="4">
        <v>2268022255</v>
      </c>
      <c r="E13" s="4" t="s">
        <v>48</v>
      </c>
      <c r="F13" s="3" t="s">
        <v>49</v>
      </c>
      <c r="G13" s="4">
        <v>32001</v>
      </c>
      <c r="H13" s="3" t="s">
        <v>47</v>
      </c>
      <c r="I13" s="5" t="str">
        <f t="shared" si="0"/>
        <v>http://lyk-aliart.voi.sch.gr</v>
      </c>
      <c r="J13" s="3" t="s">
        <v>253</v>
      </c>
      <c r="K13" s="4" t="s">
        <v>192</v>
      </c>
      <c r="L13" s="4" t="s">
        <v>219</v>
      </c>
      <c r="M13" s="4" t="s">
        <v>196</v>
      </c>
    </row>
    <row r="14" spans="1:13" s="3" customFormat="1" ht="20.05" customHeight="1" x14ac:dyDescent="0.3">
      <c r="A14" s="4" t="str">
        <f>"0754020"</f>
        <v>0754020</v>
      </c>
      <c r="B14" s="3" t="s">
        <v>57</v>
      </c>
      <c r="C14" s="4">
        <v>2262065204</v>
      </c>
      <c r="D14" s="4">
        <v>2262065204</v>
      </c>
      <c r="E14" s="4" t="s">
        <v>59</v>
      </c>
      <c r="F14" s="3" t="s">
        <v>60</v>
      </c>
      <c r="G14" s="4">
        <v>32001</v>
      </c>
      <c r="H14" s="3" t="s">
        <v>58</v>
      </c>
      <c r="I14" s="5" t="str">
        <f t="shared" si="0"/>
        <v>http://lyk-thesp.voi.sch.gr</v>
      </c>
      <c r="J14" s="3" t="s">
        <v>255</v>
      </c>
      <c r="K14" s="4" t="s">
        <v>192</v>
      </c>
      <c r="L14" s="4" t="s">
        <v>219</v>
      </c>
      <c r="M14" s="4" t="s">
        <v>215</v>
      </c>
    </row>
    <row r="15" spans="1:13" s="3" customFormat="1" ht="20.05" customHeight="1" x14ac:dyDescent="0.3">
      <c r="A15" s="4" t="str">
        <f>"0757030"</f>
        <v>0757030</v>
      </c>
      <c r="B15" s="3" t="s">
        <v>13</v>
      </c>
      <c r="C15" s="4">
        <v>2262030955</v>
      </c>
      <c r="D15" s="4">
        <v>2262030955</v>
      </c>
      <c r="E15" s="4" t="s">
        <v>15</v>
      </c>
      <c r="F15" s="3" t="s">
        <v>16</v>
      </c>
      <c r="G15" s="4">
        <v>32011</v>
      </c>
      <c r="H15" s="3" t="s">
        <v>14</v>
      </c>
      <c r="I15" s="5" t="str">
        <f t="shared" si="0"/>
        <v>http://lyk-oinof.voi.sch.gr</v>
      </c>
      <c r="J15" s="3" t="s">
        <v>259</v>
      </c>
      <c r="K15" s="4" t="s">
        <v>192</v>
      </c>
      <c r="L15" s="4" t="s">
        <v>221</v>
      </c>
      <c r="M15" s="4" t="s">
        <v>215</v>
      </c>
    </row>
    <row r="16" spans="1:13" s="3" customFormat="1" ht="20.05" customHeight="1" x14ac:dyDescent="0.3">
      <c r="A16" s="4" t="str">
        <f>"0757010"</f>
        <v>0757010</v>
      </c>
      <c r="B16" s="3" t="s">
        <v>18</v>
      </c>
      <c r="C16" s="4">
        <v>2262058001</v>
      </c>
      <c r="D16" s="4">
        <v>2262058001</v>
      </c>
      <c r="E16" s="4" t="s">
        <v>20</v>
      </c>
      <c r="F16" s="3" t="s">
        <v>21</v>
      </c>
      <c r="G16" s="4">
        <v>32009</v>
      </c>
      <c r="H16" s="3" t="s">
        <v>19</v>
      </c>
      <c r="I16" s="5" t="str">
        <f t="shared" si="0"/>
        <v>http://lyk-schim.voi.sch.gr</v>
      </c>
      <c r="J16" s="3" t="s">
        <v>257</v>
      </c>
      <c r="K16" s="4" t="s">
        <v>192</v>
      </c>
      <c r="L16" s="4" t="s">
        <v>221</v>
      </c>
      <c r="M16" s="4" t="s">
        <v>215</v>
      </c>
    </row>
    <row r="17" spans="1:13" s="3" customFormat="1" ht="20.05" customHeight="1" x14ac:dyDescent="0.3">
      <c r="A17" s="4" t="str">
        <f>"0701010"</f>
        <v>0701010</v>
      </c>
      <c r="B17" s="3" t="s">
        <v>2</v>
      </c>
      <c r="C17" s="4">
        <v>2261028288</v>
      </c>
      <c r="D17" s="4">
        <v>2261089502</v>
      </c>
      <c r="E17" s="4" t="s">
        <v>4</v>
      </c>
      <c r="F17" s="3" t="s">
        <v>5</v>
      </c>
      <c r="G17" s="4">
        <v>32131</v>
      </c>
      <c r="H17" s="3" t="s">
        <v>3</v>
      </c>
      <c r="I17" s="5" t="str">
        <f t="shared" si="0"/>
        <v>http://1gym-livad.voi.sch.gr</v>
      </c>
      <c r="J17" s="3" t="s">
        <v>228</v>
      </c>
      <c r="K17" s="4" t="s">
        <v>188</v>
      </c>
      <c r="L17" s="4" t="s">
        <v>213</v>
      </c>
      <c r="M17" s="4" t="s">
        <v>193</v>
      </c>
    </row>
    <row r="18" spans="1:13" s="3" customFormat="1" ht="20.05" customHeight="1" x14ac:dyDescent="0.3">
      <c r="A18" s="4" t="str">
        <f>"0701020"</f>
        <v>0701020</v>
      </c>
      <c r="B18" s="3" t="s">
        <v>98</v>
      </c>
      <c r="C18" s="4">
        <v>2261025242</v>
      </c>
      <c r="D18" s="4">
        <v>2261020066</v>
      </c>
      <c r="E18" s="4" t="s">
        <v>100</v>
      </c>
      <c r="F18" s="3" t="s">
        <v>101</v>
      </c>
      <c r="G18" s="4">
        <v>32131</v>
      </c>
      <c r="H18" s="3" t="s">
        <v>99</v>
      </c>
      <c r="I18" s="5" t="str">
        <f t="shared" si="0"/>
        <v>http://2gym-livad.voi.sch.gr</v>
      </c>
      <c r="J18" s="3" t="s">
        <v>102</v>
      </c>
      <c r="K18" s="4" t="s">
        <v>188</v>
      </c>
      <c r="L18" s="4" t="s">
        <v>213</v>
      </c>
      <c r="M18" s="4" t="s">
        <v>193</v>
      </c>
    </row>
    <row r="19" spans="1:13" s="3" customFormat="1" ht="20.05" customHeight="1" x14ac:dyDescent="0.3">
      <c r="A19" s="4" t="str">
        <f>"0701021"</f>
        <v>0701021</v>
      </c>
      <c r="B19" s="3" t="s">
        <v>109</v>
      </c>
      <c r="C19" s="4">
        <v>2261026047</v>
      </c>
      <c r="D19" s="4">
        <v>2261026047</v>
      </c>
      <c r="E19" s="4" t="s">
        <v>8</v>
      </c>
      <c r="F19" s="3" t="s">
        <v>111</v>
      </c>
      <c r="G19" s="4">
        <v>32131</v>
      </c>
      <c r="H19" s="3" t="s">
        <v>110</v>
      </c>
      <c r="I19" s="5" t="str">
        <f t="shared" si="0"/>
        <v>http://3gym-livad.voi.sch.gr</v>
      </c>
      <c r="J19" s="3" t="s">
        <v>112</v>
      </c>
      <c r="K19" s="4" t="s">
        <v>188</v>
      </c>
      <c r="L19" s="4" t="s">
        <v>213</v>
      </c>
      <c r="M19" s="4" t="s">
        <v>193</v>
      </c>
    </row>
    <row r="20" spans="1:13" s="3" customFormat="1" ht="20.05" customHeight="1" x14ac:dyDescent="0.3">
      <c r="A20" s="4" t="str">
        <f>"0701022"</f>
        <v>0701022</v>
      </c>
      <c r="B20" s="3" t="s">
        <v>133</v>
      </c>
      <c r="C20" s="4">
        <v>2261029018</v>
      </c>
      <c r="D20" s="4">
        <v>2261027686</v>
      </c>
      <c r="E20" s="4" t="s">
        <v>8</v>
      </c>
      <c r="F20" s="3" t="s">
        <v>135</v>
      </c>
      <c r="G20" s="4">
        <v>32131</v>
      </c>
      <c r="H20" s="3" t="s">
        <v>134</v>
      </c>
      <c r="I20" s="5" t="str">
        <f t="shared" si="0"/>
        <v>http://4gym-livad.voi.sch.gr</v>
      </c>
      <c r="J20" s="3" t="s">
        <v>224</v>
      </c>
      <c r="K20" s="4" t="s">
        <v>188</v>
      </c>
      <c r="L20" s="4" t="s">
        <v>213</v>
      </c>
      <c r="M20" s="4" t="s">
        <v>193</v>
      </c>
    </row>
    <row r="21" spans="1:13" s="3" customFormat="1" ht="20.05" customHeight="1" x14ac:dyDescent="0.3">
      <c r="A21" s="4" t="str">
        <f>"0711010"</f>
        <v>0711010</v>
      </c>
      <c r="B21" s="3" t="s">
        <v>95</v>
      </c>
      <c r="C21" s="4">
        <v>2261043233</v>
      </c>
      <c r="D21" s="4">
        <v>2261043332</v>
      </c>
      <c r="E21" s="4" t="s">
        <v>97</v>
      </c>
      <c r="F21" s="3" t="s">
        <v>97</v>
      </c>
      <c r="G21" s="4">
        <v>32150</v>
      </c>
      <c r="H21" s="3" t="s">
        <v>96</v>
      </c>
      <c r="I21" s="5" t="str">
        <f t="shared" si="0"/>
        <v>http://gym-ag-georg.voi.sch.gr</v>
      </c>
      <c r="J21" s="3" t="s">
        <v>232</v>
      </c>
      <c r="K21" s="4" t="s">
        <v>188</v>
      </c>
      <c r="L21" s="4" t="s">
        <v>213</v>
      </c>
      <c r="M21" s="4" t="s">
        <v>196</v>
      </c>
    </row>
    <row r="22" spans="1:13" s="3" customFormat="1" ht="20.05" customHeight="1" x14ac:dyDescent="0.3">
      <c r="A22" s="4" t="str">
        <f>"0739001"</f>
        <v>0739001</v>
      </c>
      <c r="B22" s="3" t="s">
        <v>184</v>
      </c>
      <c r="C22" s="4">
        <v>2261044117</v>
      </c>
      <c r="D22" s="4">
        <v>2261044117</v>
      </c>
      <c r="E22" s="4" t="s">
        <v>97</v>
      </c>
      <c r="F22" s="3" t="s">
        <v>186</v>
      </c>
      <c r="G22" s="4">
        <v>32150</v>
      </c>
      <c r="H22" s="3" t="s">
        <v>185</v>
      </c>
      <c r="I22" s="5" t="str">
        <f t="shared" si="0"/>
        <v>http://gym-mous-livad.voi.sch.gr</v>
      </c>
      <c r="J22" s="3" t="s">
        <v>230</v>
      </c>
      <c r="K22" s="4" t="s">
        <v>188</v>
      </c>
      <c r="L22" s="4" t="s">
        <v>213</v>
      </c>
      <c r="M22" s="4" t="s">
        <v>193</v>
      </c>
    </row>
    <row r="23" spans="1:13" s="3" customFormat="1" ht="20.05" customHeight="1" x14ac:dyDescent="0.3">
      <c r="A23" s="4" t="str">
        <f>"0702010"</f>
        <v>0702010</v>
      </c>
      <c r="B23" s="3" t="s">
        <v>113</v>
      </c>
      <c r="C23" s="4">
        <v>2262027700</v>
      </c>
      <c r="D23" s="4">
        <v>2262027700</v>
      </c>
      <c r="E23" s="4" t="s">
        <v>24</v>
      </c>
      <c r="F23" s="3" t="s">
        <v>115</v>
      </c>
      <c r="G23" s="4">
        <v>32200</v>
      </c>
      <c r="H23" s="3" t="s">
        <v>114</v>
      </c>
      <c r="I23" s="5" t="str">
        <f t="shared" si="0"/>
        <v>http://1gym-thivas.voi.sch.gr</v>
      </c>
      <c r="J23" s="3" t="s">
        <v>234</v>
      </c>
      <c r="K23" s="4" t="s">
        <v>188</v>
      </c>
      <c r="L23" s="4" t="s">
        <v>217</v>
      </c>
      <c r="M23" s="4" t="s">
        <v>193</v>
      </c>
    </row>
    <row r="24" spans="1:13" s="3" customFormat="1" ht="20.05" customHeight="1" x14ac:dyDescent="0.3">
      <c r="A24" s="4" t="str">
        <f>"0702020"</f>
        <v>0702020</v>
      </c>
      <c r="B24" s="3" t="s">
        <v>140</v>
      </c>
      <c r="C24" s="4">
        <v>2262027024</v>
      </c>
      <c r="D24" s="4">
        <v>2262027024</v>
      </c>
      <c r="E24" s="4" t="s">
        <v>24</v>
      </c>
      <c r="F24" s="3" t="s">
        <v>25</v>
      </c>
      <c r="G24" s="4">
        <v>32200</v>
      </c>
      <c r="H24" s="3" t="s">
        <v>141</v>
      </c>
      <c r="I24" s="5" t="str">
        <f t="shared" si="0"/>
        <v>http://2gym-thivas.voi.sch.gr</v>
      </c>
      <c r="J24" s="3" t="s">
        <v>235</v>
      </c>
      <c r="K24" s="4" t="s">
        <v>188</v>
      </c>
      <c r="L24" s="4" t="s">
        <v>217</v>
      </c>
      <c r="M24" s="4" t="s">
        <v>193</v>
      </c>
    </row>
    <row r="25" spans="1:13" s="3" customFormat="1" ht="20.05" customHeight="1" x14ac:dyDescent="0.3">
      <c r="A25" s="4" t="str">
        <f>"0702021"</f>
        <v>0702021</v>
      </c>
      <c r="B25" s="3" t="s">
        <v>30</v>
      </c>
      <c r="C25" s="4">
        <v>2262023344</v>
      </c>
      <c r="D25" s="4">
        <v>2262023344</v>
      </c>
      <c r="E25" s="4" t="s">
        <v>24</v>
      </c>
      <c r="F25" s="3" t="s">
        <v>28</v>
      </c>
      <c r="G25" s="4">
        <v>32200</v>
      </c>
      <c r="H25" s="3" t="s">
        <v>31</v>
      </c>
      <c r="I25" s="5" t="str">
        <f t="shared" si="0"/>
        <v>http://3gym-thivas.voi.sch.gr</v>
      </c>
      <c r="J25" s="3" t="s">
        <v>32</v>
      </c>
      <c r="K25" s="4" t="s">
        <v>188</v>
      </c>
      <c r="L25" s="4" t="s">
        <v>217</v>
      </c>
      <c r="M25" s="4" t="s">
        <v>193</v>
      </c>
    </row>
    <row r="26" spans="1:13" s="3" customFormat="1" ht="20.05" customHeight="1" x14ac:dyDescent="0.3">
      <c r="A26" s="4" t="str">
        <f>"0702022"</f>
        <v>0702022</v>
      </c>
      <c r="B26" s="3" t="s">
        <v>136</v>
      </c>
      <c r="C26" s="4">
        <v>2262027433</v>
      </c>
      <c r="D26" s="4">
        <v>2262027433</v>
      </c>
      <c r="E26" s="4" t="s">
        <v>24</v>
      </c>
      <c r="F26" s="3" t="s">
        <v>138</v>
      </c>
      <c r="G26" s="4">
        <v>32200</v>
      </c>
      <c r="H26" s="3" t="s">
        <v>137</v>
      </c>
      <c r="I26" s="5" t="str">
        <f t="shared" si="0"/>
        <v>http://4gym-thivas.voi.sch.gr</v>
      </c>
      <c r="J26" s="3" t="s">
        <v>139</v>
      </c>
      <c r="K26" s="4" t="s">
        <v>188</v>
      </c>
      <c r="L26" s="4" t="s">
        <v>217</v>
      </c>
      <c r="M26" s="4" t="s">
        <v>193</v>
      </c>
    </row>
    <row r="27" spans="1:13" s="3" customFormat="1" ht="20.05" customHeight="1" x14ac:dyDescent="0.3">
      <c r="A27" s="4" t="str">
        <f>"0702025"</f>
        <v>0702025</v>
      </c>
      <c r="B27" s="3" t="s">
        <v>123</v>
      </c>
      <c r="C27" s="4">
        <v>2262026939</v>
      </c>
      <c r="D27" s="4">
        <v>2262026939</v>
      </c>
      <c r="E27" s="4" t="s">
        <v>24</v>
      </c>
      <c r="F27" s="3" t="s">
        <v>125</v>
      </c>
      <c r="G27" s="4">
        <v>32200</v>
      </c>
      <c r="H27" s="3" t="s">
        <v>124</v>
      </c>
      <c r="I27" s="5" t="str">
        <f t="shared" si="0"/>
        <v>http://5gym-thivas.voi.sch.gr</v>
      </c>
      <c r="J27" s="3" t="s">
        <v>236</v>
      </c>
      <c r="K27" s="4" t="s">
        <v>188</v>
      </c>
      <c r="L27" s="4" t="s">
        <v>217</v>
      </c>
      <c r="M27" s="4" t="s">
        <v>193</v>
      </c>
    </row>
    <row r="28" spans="1:13" s="3" customFormat="1" ht="20.05" customHeight="1" x14ac:dyDescent="0.3">
      <c r="A28" s="4" t="str">
        <f>"0704010"</f>
        <v>0704010</v>
      </c>
      <c r="B28" s="3" t="s">
        <v>167</v>
      </c>
      <c r="C28" s="4">
        <v>2262061229</v>
      </c>
      <c r="D28" s="4">
        <v>2262061229</v>
      </c>
      <c r="E28" s="4" t="s">
        <v>169</v>
      </c>
      <c r="F28" s="3" t="s">
        <v>169</v>
      </c>
      <c r="G28" s="4">
        <v>32002</v>
      </c>
      <c r="H28" s="3" t="s">
        <v>168</v>
      </c>
      <c r="I28" s="5" t="str">
        <f t="shared" si="0"/>
        <v>http://gym-vagion.voi.sch.gr</v>
      </c>
      <c r="J28" s="3" t="s">
        <v>241</v>
      </c>
      <c r="K28" s="4" t="s">
        <v>188</v>
      </c>
      <c r="L28" s="4" t="s">
        <v>217</v>
      </c>
      <c r="M28" s="4" t="s">
        <v>196</v>
      </c>
    </row>
    <row r="29" spans="1:13" s="3" customFormat="1" ht="20.05" customHeight="1" x14ac:dyDescent="0.3">
      <c r="A29" s="4" t="str">
        <f>"0712040"</f>
        <v>0712040</v>
      </c>
      <c r="B29" s="3" t="s">
        <v>149</v>
      </c>
      <c r="C29" s="4">
        <v>2267042242</v>
      </c>
      <c r="D29" s="4">
        <v>2267042301</v>
      </c>
      <c r="E29" s="4" t="s">
        <v>151</v>
      </c>
      <c r="F29" s="3" t="s">
        <v>152</v>
      </c>
      <c r="G29" s="4">
        <v>32012</v>
      </c>
      <c r="H29" s="3" t="s">
        <v>150</v>
      </c>
      <c r="I29" s="5" t="str">
        <f t="shared" si="0"/>
        <v>http://gym-antik.voi.sch.gr</v>
      </c>
      <c r="J29" s="3" t="s">
        <v>251</v>
      </c>
      <c r="K29" s="4" t="s">
        <v>188</v>
      </c>
      <c r="L29" s="4" t="s">
        <v>223</v>
      </c>
      <c r="M29" s="4" t="s">
        <v>215</v>
      </c>
    </row>
    <row r="30" spans="1:13" s="3" customFormat="1" ht="20.05" customHeight="1" x14ac:dyDescent="0.25">
      <c r="A30" s="4" t="str">
        <f>"0703010"</f>
        <v>0703010</v>
      </c>
      <c r="B30" s="3" t="s">
        <v>145</v>
      </c>
      <c r="C30" s="4">
        <v>2267031450</v>
      </c>
      <c r="D30" s="4">
        <v>2267029188</v>
      </c>
      <c r="E30" s="4" t="s">
        <v>147</v>
      </c>
      <c r="F30" s="3" t="s">
        <v>148</v>
      </c>
      <c r="G30" s="4">
        <v>32004</v>
      </c>
      <c r="H30" s="3" t="s">
        <v>146</v>
      </c>
      <c r="I30" s="6" t="s">
        <v>210</v>
      </c>
      <c r="J30" s="3" t="s">
        <v>249</v>
      </c>
      <c r="K30" s="4" t="s">
        <v>188</v>
      </c>
      <c r="L30" s="4" t="s">
        <v>223</v>
      </c>
      <c r="M30" s="4" t="s">
        <v>215</v>
      </c>
    </row>
    <row r="31" spans="1:13" s="3" customFormat="1" ht="20.05" customHeight="1" x14ac:dyDescent="0.3">
      <c r="A31" s="4" t="str">
        <f>"0705010"</f>
        <v>0705010</v>
      </c>
      <c r="B31" s="3" t="s">
        <v>156</v>
      </c>
      <c r="C31" s="4">
        <v>2267022208</v>
      </c>
      <c r="D31" s="4">
        <v>2267022208</v>
      </c>
      <c r="E31" s="4" t="s">
        <v>80</v>
      </c>
      <c r="F31" s="3" t="s">
        <v>158</v>
      </c>
      <c r="G31" s="4">
        <v>32005</v>
      </c>
      <c r="H31" s="3" t="s">
        <v>157</v>
      </c>
      <c r="I31" s="5" t="str">
        <f t="shared" ref="I31:I46" si="1">HYPERLINK(CONCATENATE("http://",RIGHT(H31,LEN(H31)-SEARCH("@",H31))))</f>
        <v>http://gym-distom.voi.sch.gr</v>
      </c>
      <c r="J31" s="3" t="s">
        <v>225</v>
      </c>
      <c r="K31" s="4" t="s">
        <v>188</v>
      </c>
      <c r="L31" s="4" t="s">
        <v>223</v>
      </c>
      <c r="M31" s="4" t="s">
        <v>215</v>
      </c>
    </row>
    <row r="32" spans="1:13" s="3" customFormat="1" ht="20.05" customHeight="1" x14ac:dyDescent="0.3">
      <c r="A32" s="4" t="str">
        <f>"0701030"</f>
        <v>0701030</v>
      </c>
      <c r="B32" s="3" t="s">
        <v>85</v>
      </c>
      <c r="C32" s="4">
        <v>2261032411</v>
      </c>
      <c r="D32" s="4">
        <v>2261033571</v>
      </c>
      <c r="E32" s="4" t="s">
        <v>87</v>
      </c>
      <c r="F32" s="3" t="s">
        <v>53</v>
      </c>
      <c r="G32" s="4">
        <v>32300</v>
      </c>
      <c r="H32" s="3" t="s">
        <v>86</v>
      </c>
      <c r="I32" s="5" t="str">
        <f t="shared" si="1"/>
        <v>http://1gym-orchom.voi.sch.gr</v>
      </c>
      <c r="J32" s="3" t="s">
        <v>263</v>
      </c>
      <c r="K32" s="4" t="s">
        <v>188</v>
      </c>
      <c r="L32" s="4" t="s">
        <v>222</v>
      </c>
      <c r="M32" s="4" t="s">
        <v>197</v>
      </c>
    </row>
    <row r="33" spans="1:13" s="3" customFormat="1" ht="20.05" customHeight="1" x14ac:dyDescent="0.3">
      <c r="A33" s="4" t="str">
        <f>"0701031"</f>
        <v>0701031</v>
      </c>
      <c r="B33" s="3" t="s">
        <v>142</v>
      </c>
      <c r="C33" s="4">
        <v>2261034192</v>
      </c>
      <c r="D33" s="4">
        <v>2261034033</v>
      </c>
      <c r="E33" s="4" t="s">
        <v>87</v>
      </c>
      <c r="F33" s="3" t="s">
        <v>144</v>
      </c>
      <c r="G33" s="4">
        <v>32300</v>
      </c>
      <c r="H33" s="3" t="s">
        <v>143</v>
      </c>
      <c r="I33" s="5" t="str">
        <f t="shared" si="1"/>
        <v>http://2gym-orchom.voi.sch.gr</v>
      </c>
      <c r="J33" s="3" t="s">
        <v>244</v>
      </c>
      <c r="K33" s="4" t="s">
        <v>188</v>
      </c>
      <c r="L33" s="4" t="s">
        <v>222</v>
      </c>
      <c r="M33" s="4" t="s">
        <v>197</v>
      </c>
    </row>
    <row r="34" spans="1:13" s="3" customFormat="1" ht="20.05" customHeight="1" x14ac:dyDescent="0.3">
      <c r="A34" s="4" t="str">
        <f>"0708010"</f>
        <v>0708010</v>
      </c>
      <c r="B34" s="3" t="s">
        <v>116</v>
      </c>
      <c r="C34" s="4">
        <v>2268022722</v>
      </c>
      <c r="D34" s="4">
        <v>2268022722</v>
      </c>
      <c r="E34" s="4" t="s">
        <v>118</v>
      </c>
      <c r="F34" s="3" t="s">
        <v>206</v>
      </c>
      <c r="G34" s="4">
        <v>32001</v>
      </c>
      <c r="H34" s="3" t="s">
        <v>117</v>
      </c>
      <c r="I34" s="5" t="str">
        <f t="shared" si="1"/>
        <v>http://gym-aliart.voi.sch.gr</v>
      </c>
      <c r="J34" s="3" t="s">
        <v>252</v>
      </c>
      <c r="K34" s="4" t="s">
        <v>188</v>
      </c>
      <c r="L34" s="4" t="s">
        <v>219</v>
      </c>
      <c r="M34" s="4" t="s">
        <v>196</v>
      </c>
    </row>
    <row r="35" spans="1:13" s="3" customFormat="1" ht="20.05" customHeight="1" x14ac:dyDescent="0.3">
      <c r="A35" s="4" t="str">
        <f>"0704020"</f>
        <v>0704020</v>
      </c>
      <c r="B35" s="3" t="s">
        <v>106</v>
      </c>
      <c r="C35" s="4">
        <v>2262065202</v>
      </c>
      <c r="D35" s="4">
        <v>2262065202</v>
      </c>
      <c r="E35" s="4" t="s">
        <v>59</v>
      </c>
      <c r="F35" s="3" t="s">
        <v>59</v>
      </c>
      <c r="G35" s="4">
        <v>32001</v>
      </c>
      <c r="H35" s="3" t="s">
        <v>107</v>
      </c>
      <c r="I35" s="5" t="str">
        <f t="shared" si="1"/>
        <v>http://gym-thesp.voi.sch.gr</v>
      </c>
      <c r="J35" s="3" t="s">
        <v>108</v>
      </c>
      <c r="K35" s="4" t="s">
        <v>188</v>
      </c>
      <c r="L35" s="4" t="s">
        <v>219</v>
      </c>
      <c r="M35" s="4" t="s">
        <v>215</v>
      </c>
    </row>
    <row r="36" spans="1:13" s="3" customFormat="1" ht="20.05" customHeight="1" x14ac:dyDescent="0.3">
      <c r="A36" s="4" t="str">
        <f>"0707030"</f>
        <v>0707030</v>
      </c>
      <c r="B36" s="3" t="s">
        <v>129</v>
      </c>
      <c r="C36" s="4">
        <v>2262031350</v>
      </c>
      <c r="D36" s="4">
        <v>2262031350</v>
      </c>
      <c r="E36" s="4" t="s">
        <v>131</v>
      </c>
      <c r="F36" s="3" t="s">
        <v>132</v>
      </c>
      <c r="G36" s="4">
        <v>32011</v>
      </c>
      <c r="H36" s="3" t="s">
        <v>130</v>
      </c>
      <c r="I36" s="5" t="str">
        <f t="shared" si="1"/>
        <v>http://gym-oinof.voi.sch.gr</v>
      </c>
      <c r="J36" s="3" t="s">
        <v>258</v>
      </c>
      <c r="K36" s="4" t="s">
        <v>188</v>
      </c>
      <c r="L36" s="4" t="s">
        <v>221</v>
      </c>
      <c r="M36" s="4" t="s">
        <v>215</v>
      </c>
    </row>
    <row r="37" spans="1:13" s="3" customFormat="1" ht="20.05" customHeight="1" x14ac:dyDescent="0.3">
      <c r="A37" s="4" t="str">
        <f>"0707010"</f>
        <v>0707010</v>
      </c>
      <c r="B37" s="3" t="s">
        <v>153</v>
      </c>
      <c r="C37" s="4">
        <v>2262058228</v>
      </c>
      <c r="D37" s="4">
        <v>2262058228</v>
      </c>
      <c r="E37" s="4" t="s">
        <v>155</v>
      </c>
      <c r="F37" s="3" t="s">
        <v>21</v>
      </c>
      <c r="G37" s="4">
        <v>32009</v>
      </c>
      <c r="H37" s="3" t="s">
        <v>154</v>
      </c>
      <c r="I37" s="5" t="str">
        <f t="shared" si="1"/>
        <v>http://gym-schim.voi.sch.gr</v>
      </c>
      <c r="J37" s="3" t="s">
        <v>256</v>
      </c>
      <c r="K37" s="4" t="s">
        <v>188</v>
      </c>
      <c r="L37" s="4" t="s">
        <v>221</v>
      </c>
      <c r="M37" s="4" t="s">
        <v>215</v>
      </c>
    </row>
    <row r="38" spans="1:13" s="3" customFormat="1" ht="20.05" customHeight="1" x14ac:dyDescent="0.3">
      <c r="A38" s="4" t="str">
        <f>"0701025"</f>
        <v>0701025</v>
      </c>
      <c r="B38" s="3" t="s">
        <v>6</v>
      </c>
      <c r="C38" s="4">
        <v>2261081634</v>
      </c>
      <c r="D38" s="4">
        <v>2261081634</v>
      </c>
      <c r="E38" s="4" t="s">
        <v>8</v>
      </c>
      <c r="F38" s="3" t="s">
        <v>5</v>
      </c>
      <c r="G38" s="4">
        <v>32131</v>
      </c>
      <c r="H38" s="3" t="s">
        <v>7</v>
      </c>
      <c r="I38" s="5" t="str">
        <f t="shared" si="1"/>
        <v>http://gym-esp-livad.voi.sch.gr</v>
      </c>
      <c r="J38" s="3" t="s">
        <v>229</v>
      </c>
      <c r="K38" s="4" t="s">
        <v>191</v>
      </c>
      <c r="L38" s="4" t="s">
        <v>213</v>
      </c>
      <c r="M38" s="4" t="s">
        <v>193</v>
      </c>
    </row>
    <row r="39" spans="1:13" s="3" customFormat="1" ht="20.05" customHeight="1" x14ac:dyDescent="0.3">
      <c r="A39" s="4" t="str">
        <f>"0710010"</f>
        <v>0710010</v>
      </c>
      <c r="B39" s="3" t="s">
        <v>9</v>
      </c>
      <c r="C39" s="4">
        <v>2261052293</v>
      </c>
      <c r="D39" s="4">
        <v>2261059017</v>
      </c>
      <c r="E39" s="4" t="s">
        <v>11</v>
      </c>
      <c r="F39" s="3" t="s">
        <v>12</v>
      </c>
      <c r="G39" s="4">
        <v>32008</v>
      </c>
      <c r="H39" s="3" t="s">
        <v>10</v>
      </c>
      <c r="I39" s="5" t="str">
        <f t="shared" si="1"/>
        <v>http://gym-davleias.voi.sch.gr</v>
      </c>
      <c r="J39" s="3" t="s">
        <v>233</v>
      </c>
      <c r="K39" s="4" t="s">
        <v>191</v>
      </c>
      <c r="L39" s="4" t="s">
        <v>213</v>
      </c>
      <c r="M39" s="4" t="s">
        <v>215</v>
      </c>
    </row>
    <row r="40" spans="1:13" s="3" customFormat="1" ht="20.05" customHeight="1" x14ac:dyDescent="0.3">
      <c r="A40" s="4" t="str">
        <f>"0706010"</f>
        <v>0706010</v>
      </c>
      <c r="B40" s="3" t="s">
        <v>119</v>
      </c>
      <c r="C40" s="4">
        <v>2262098288</v>
      </c>
      <c r="D40" s="4">
        <v>2262098715</v>
      </c>
      <c r="E40" s="4" t="s">
        <v>121</v>
      </c>
      <c r="F40" s="3" t="s">
        <v>122</v>
      </c>
      <c r="G40" s="4">
        <v>32200</v>
      </c>
      <c r="H40" s="3" t="s">
        <v>120</v>
      </c>
      <c r="I40" s="5" t="str">
        <f t="shared" si="1"/>
        <v>http://gym-kapar.voi.sch.gr</v>
      </c>
      <c r="J40" s="3" t="s">
        <v>243</v>
      </c>
      <c r="K40" s="4" t="s">
        <v>191</v>
      </c>
      <c r="L40" s="4" t="s">
        <v>217</v>
      </c>
      <c r="M40" s="4" t="s">
        <v>215</v>
      </c>
    </row>
    <row r="41" spans="1:13" s="3" customFormat="1" ht="20.05" customHeight="1" x14ac:dyDescent="0.3">
      <c r="A41" s="4" t="str">
        <f>"0702030"</f>
        <v>0702030</v>
      </c>
      <c r="B41" s="3" t="s">
        <v>126</v>
      </c>
      <c r="C41" s="4">
        <v>2264022218</v>
      </c>
      <c r="D41" s="4">
        <v>2264022218</v>
      </c>
      <c r="E41" s="4" t="s">
        <v>128</v>
      </c>
      <c r="F41" s="3" t="s">
        <v>128</v>
      </c>
      <c r="G41" s="4">
        <v>32010</v>
      </c>
      <c r="H41" s="3" t="s">
        <v>127</v>
      </c>
      <c r="I41" s="5" t="str">
        <f t="shared" si="1"/>
        <v>http://gym-domvr.voi.sch.gr</v>
      </c>
      <c r="J41" s="3" t="s">
        <v>227</v>
      </c>
      <c r="K41" s="4" t="s">
        <v>191</v>
      </c>
      <c r="L41" s="4" t="s">
        <v>217</v>
      </c>
      <c r="M41" s="4" t="s">
        <v>218</v>
      </c>
    </row>
    <row r="42" spans="1:13" s="3" customFormat="1" ht="20.05" customHeight="1" x14ac:dyDescent="0.3">
      <c r="A42" s="4" t="str">
        <f>"0702035"</f>
        <v>0702035</v>
      </c>
      <c r="B42" s="3" t="s">
        <v>22</v>
      </c>
      <c r="C42" s="4">
        <v>2262027639</v>
      </c>
      <c r="D42" s="4">
        <v>2262027024</v>
      </c>
      <c r="E42" s="4" t="s">
        <v>24</v>
      </c>
      <c r="F42" s="3" t="s">
        <v>25</v>
      </c>
      <c r="G42" s="4">
        <v>32200</v>
      </c>
      <c r="H42" s="3" t="s">
        <v>23</v>
      </c>
      <c r="I42" s="5" t="str">
        <f t="shared" si="1"/>
        <v>http://gym-esp-thivas.voi.sch.gr</v>
      </c>
      <c r="J42" s="3" t="s">
        <v>237</v>
      </c>
      <c r="K42" s="4" t="s">
        <v>191</v>
      </c>
      <c r="L42" s="4" t="s">
        <v>217</v>
      </c>
      <c r="M42" s="4" t="s">
        <v>193</v>
      </c>
    </row>
    <row r="43" spans="1:13" s="3" customFormat="1" ht="20.05" customHeight="1" x14ac:dyDescent="0.3">
      <c r="A43" s="4" t="str">
        <f>"0714010"</f>
        <v>0714010</v>
      </c>
      <c r="B43" s="3" t="s">
        <v>82</v>
      </c>
      <c r="C43" s="4">
        <v>2268031460</v>
      </c>
      <c r="D43" s="4">
        <v>2268031460</v>
      </c>
      <c r="E43" s="4" t="s">
        <v>212</v>
      </c>
      <c r="F43" s="3" t="s">
        <v>84</v>
      </c>
      <c r="G43" s="4">
        <v>32001</v>
      </c>
      <c r="H43" s="3" t="s">
        <v>83</v>
      </c>
      <c r="I43" s="5" t="str">
        <f t="shared" si="1"/>
        <v>http://gym-akraifn.voi.sch.gr</v>
      </c>
      <c r="J43" s="3" t="s">
        <v>246</v>
      </c>
      <c r="K43" s="4" t="s">
        <v>191</v>
      </c>
      <c r="L43" s="4" t="s">
        <v>222</v>
      </c>
      <c r="M43" s="4" t="s">
        <v>215</v>
      </c>
    </row>
    <row r="44" spans="1:13" s="3" customFormat="1" ht="20.05" customHeight="1" x14ac:dyDescent="0.3">
      <c r="A44" s="4" t="str">
        <f>"0709010"</f>
        <v>0709010</v>
      </c>
      <c r="B44" s="3" t="s">
        <v>42</v>
      </c>
      <c r="C44" s="4">
        <v>2262095206</v>
      </c>
      <c r="D44" s="4">
        <v>2262095206</v>
      </c>
      <c r="E44" s="4" t="s">
        <v>44</v>
      </c>
      <c r="F44" s="3" t="s">
        <v>44</v>
      </c>
      <c r="G44" s="4">
        <v>32200</v>
      </c>
      <c r="H44" s="3" t="s">
        <v>43</v>
      </c>
      <c r="I44" s="5" t="str">
        <f t="shared" si="1"/>
        <v>http://gym-asopias.voi.sch.gr</v>
      </c>
      <c r="J44" s="3" t="s">
        <v>45</v>
      </c>
      <c r="K44" s="4" t="s">
        <v>191</v>
      </c>
      <c r="L44" s="4" t="s">
        <v>221</v>
      </c>
      <c r="M44" s="4" t="s">
        <v>215</v>
      </c>
    </row>
    <row r="45" spans="1:13" s="3" customFormat="1" ht="20.05" customHeight="1" x14ac:dyDescent="0.3">
      <c r="A45" s="4" t="str">
        <f>"0704030"</f>
        <v>0704030</v>
      </c>
      <c r="B45" s="3" t="s">
        <v>91</v>
      </c>
      <c r="C45" s="4">
        <v>2263031357</v>
      </c>
      <c r="D45" s="4">
        <v>2263031357</v>
      </c>
      <c r="E45" s="4" t="s">
        <v>93</v>
      </c>
      <c r="F45" s="3" t="s">
        <v>94</v>
      </c>
      <c r="G45" s="4">
        <v>32009</v>
      </c>
      <c r="H45" s="3" t="s">
        <v>92</v>
      </c>
      <c r="I45" s="5" t="str">
        <f t="shared" si="1"/>
        <v>http://gym-pylis.voi.sch.gr</v>
      </c>
      <c r="J45" s="3" t="s">
        <v>260</v>
      </c>
      <c r="K45" s="4" t="s">
        <v>191</v>
      </c>
      <c r="L45" s="4" t="s">
        <v>221</v>
      </c>
      <c r="M45" s="4" t="s">
        <v>216</v>
      </c>
    </row>
    <row r="46" spans="1:13" s="3" customFormat="1" ht="20.05" customHeight="1" x14ac:dyDescent="0.3">
      <c r="A46" s="4" t="str">
        <f>"0713010"</f>
        <v>0713010</v>
      </c>
      <c r="B46" s="3" t="s">
        <v>159</v>
      </c>
      <c r="C46" s="4">
        <v>2267051228</v>
      </c>
      <c r="D46" s="4">
        <v>2267051704</v>
      </c>
      <c r="E46" s="4" t="s">
        <v>161</v>
      </c>
      <c r="F46" s="3" t="s">
        <v>161</v>
      </c>
      <c r="G46" s="4">
        <v>32006</v>
      </c>
      <c r="H46" s="3" t="s">
        <v>160</v>
      </c>
      <c r="I46" s="5" t="str">
        <f t="shared" si="1"/>
        <v>http://gym-kyriak.voi.sch.gr</v>
      </c>
      <c r="J46" s="3" t="s">
        <v>162</v>
      </c>
      <c r="K46" s="4" t="s">
        <v>194</v>
      </c>
      <c r="L46" s="4" t="s">
        <v>213</v>
      </c>
      <c r="M46" s="4" t="s">
        <v>216</v>
      </c>
    </row>
    <row r="47" spans="1:13" s="3" customFormat="1" ht="20.05" customHeight="1" x14ac:dyDescent="0.25">
      <c r="A47" s="4" t="str">
        <f>"0741002"</f>
        <v>0741002</v>
      </c>
      <c r="B47" s="3" t="s">
        <v>177</v>
      </c>
      <c r="C47" s="4">
        <v>2261095466</v>
      </c>
      <c r="D47" s="4">
        <v>2261095466</v>
      </c>
      <c r="E47" s="4" t="s">
        <v>179</v>
      </c>
      <c r="F47" s="3" t="s">
        <v>180</v>
      </c>
      <c r="G47" s="4">
        <v>32131</v>
      </c>
      <c r="H47" s="3" t="s">
        <v>178</v>
      </c>
      <c r="I47" s="6" t="s">
        <v>209</v>
      </c>
      <c r="J47" s="3" t="s">
        <v>181</v>
      </c>
      <c r="K47" s="4" t="s">
        <v>195</v>
      </c>
      <c r="L47" s="4" t="s">
        <v>213</v>
      </c>
      <c r="M47" s="4" t="s">
        <v>193</v>
      </c>
    </row>
    <row r="48" spans="1:13" s="3" customFormat="1" ht="20.05" customHeight="1" x14ac:dyDescent="0.25">
      <c r="A48" s="4" t="str">
        <f>"0741001"</f>
        <v>0741001</v>
      </c>
      <c r="B48" s="3" t="s">
        <v>173</v>
      </c>
      <c r="C48" s="4">
        <v>2262023645</v>
      </c>
      <c r="D48" s="4">
        <v>2262089213</v>
      </c>
      <c r="E48" s="4" t="s">
        <v>24</v>
      </c>
      <c r="F48" s="3" t="s">
        <v>175</v>
      </c>
      <c r="G48" s="4">
        <v>32200</v>
      </c>
      <c r="H48" s="3" t="s">
        <v>174</v>
      </c>
      <c r="I48" s="6" t="s">
        <v>208</v>
      </c>
      <c r="J48" s="3" t="s">
        <v>176</v>
      </c>
      <c r="K48" s="4" t="s">
        <v>195</v>
      </c>
      <c r="L48" s="4" t="s">
        <v>217</v>
      </c>
      <c r="M48" s="4" t="s">
        <v>193</v>
      </c>
    </row>
    <row r="49" spans="1:13" s="3" customFormat="1" ht="20.05" customHeight="1" x14ac:dyDescent="0.3">
      <c r="A49" s="4" t="str">
        <f>"SEK020"</f>
        <v>SEK020</v>
      </c>
      <c r="B49" s="3" t="s">
        <v>88</v>
      </c>
      <c r="C49" s="4">
        <v>2261087887</v>
      </c>
      <c r="D49" s="4">
        <v>2261087888</v>
      </c>
      <c r="E49" s="4" t="s">
        <v>4</v>
      </c>
      <c r="F49" s="3" t="s">
        <v>90</v>
      </c>
      <c r="G49" s="4">
        <v>32131</v>
      </c>
      <c r="H49" s="3" t="s">
        <v>89</v>
      </c>
      <c r="I49" s="5" t="str">
        <f t="shared" ref="I49:I55" si="2">HYPERLINK(CONCATENATE("http://",RIGHT(H49,LEN(H49)-SEARCH("@",H49))))</f>
        <v>http://1sek-livad.voi.sch.gr</v>
      </c>
      <c r="J49" s="3" t="s">
        <v>262</v>
      </c>
      <c r="K49" s="4" t="s">
        <v>189</v>
      </c>
      <c r="L49" s="4" t="s">
        <v>213</v>
      </c>
      <c r="M49" s="4" t="s">
        <v>193</v>
      </c>
    </row>
    <row r="50" spans="1:13" s="3" customFormat="1" ht="20.05" customHeight="1" x14ac:dyDescent="0.3">
      <c r="A50" s="4" t="str">
        <f>"neo28"</f>
        <v>neo28</v>
      </c>
      <c r="B50" s="3" t="s">
        <v>170</v>
      </c>
      <c r="C50" s="4">
        <v>2262089366</v>
      </c>
      <c r="D50" s="4">
        <v>2262089466</v>
      </c>
      <c r="E50" s="4" t="s">
        <v>17</v>
      </c>
      <c r="F50" s="3" t="s">
        <v>172</v>
      </c>
      <c r="G50" s="4">
        <v>32200</v>
      </c>
      <c r="H50" s="3" t="s">
        <v>171</v>
      </c>
      <c r="I50" s="5" t="str">
        <f t="shared" si="2"/>
        <v>http://sek-thivas.voi.sch.gr</v>
      </c>
      <c r="J50" s="3" t="s">
        <v>261</v>
      </c>
      <c r="K50" s="4" t="s">
        <v>189</v>
      </c>
      <c r="L50" s="4" t="s">
        <v>217</v>
      </c>
      <c r="M50" s="4" t="s">
        <v>193</v>
      </c>
    </row>
    <row r="51" spans="1:13" s="3" customFormat="1" ht="20.05" customHeight="1" x14ac:dyDescent="0.3">
      <c r="A51" s="4" t="str">
        <f>"0740060"</f>
        <v>0740060</v>
      </c>
      <c r="B51" s="3" t="s">
        <v>33</v>
      </c>
      <c r="C51" s="4">
        <v>2261028923</v>
      </c>
      <c r="D51" s="4">
        <v>2261028298</v>
      </c>
      <c r="E51" s="4" t="s">
        <v>8</v>
      </c>
      <c r="F51" s="3" t="s">
        <v>35</v>
      </c>
      <c r="G51" s="4">
        <v>32131</v>
      </c>
      <c r="H51" s="3" t="s">
        <v>34</v>
      </c>
      <c r="I51" s="5" t="str">
        <f t="shared" si="2"/>
        <v>http://1epal-livad.voi.sch.gr</v>
      </c>
      <c r="J51" s="3" t="s">
        <v>226</v>
      </c>
      <c r="K51" s="4" t="s">
        <v>190</v>
      </c>
      <c r="L51" s="4" t="s">
        <v>213</v>
      </c>
      <c r="M51" s="4" t="s">
        <v>193</v>
      </c>
    </row>
    <row r="52" spans="1:13" s="3" customFormat="1" ht="20.05" customHeight="1" x14ac:dyDescent="0.3">
      <c r="A52" s="4" t="str">
        <f>"0753001"</f>
        <v>0753001</v>
      </c>
      <c r="B52" s="3" t="s">
        <v>182</v>
      </c>
      <c r="C52" s="4">
        <v>2261028290</v>
      </c>
      <c r="D52" s="4">
        <v>2261028290</v>
      </c>
      <c r="E52" s="4" t="s">
        <v>8</v>
      </c>
      <c r="F52" s="3" t="s">
        <v>35</v>
      </c>
      <c r="G52" s="4">
        <v>32131</v>
      </c>
      <c r="H52" s="3" t="s">
        <v>183</v>
      </c>
      <c r="I52" s="5" t="str">
        <f t="shared" si="2"/>
        <v>http://epal-esp-livad.voi.sch.gr</v>
      </c>
      <c r="J52" s="3" t="s">
        <v>231</v>
      </c>
      <c r="K52" s="4" t="s">
        <v>190</v>
      </c>
      <c r="L52" s="4" t="s">
        <v>213</v>
      </c>
      <c r="M52" s="4" t="s">
        <v>193</v>
      </c>
    </row>
    <row r="53" spans="1:13" s="3" customFormat="1" ht="20.05" customHeight="1" x14ac:dyDescent="0.3">
      <c r="A53" s="4" t="str">
        <f>"0740100"</f>
        <v>0740100</v>
      </c>
      <c r="B53" s="3" t="s">
        <v>36</v>
      </c>
      <c r="C53" s="4">
        <v>2262027893</v>
      </c>
      <c r="D53" s="4">
        <v>2262027893</v>
      </c>
      <c r="E53" s="4" t="s">
        <v>24</v>
      </c>
      <c r="F53" s="3" t="s">
        <v>38</v>
      </c>
      <c r="G53" s="4">
        <v>32200</v>
      </c>
      <c r="H53" s="3" t="s">
        <v>37</v>
      </c>
      <c r="I53" s="5" t="str">
        <f t="shared" si="2"/>
        <v>http://1epal-thivas.voi.sch.gr</v>
      </c>
      <c r="J53" s="3" t="s">
        <v>240</v>
      </c>
      <c r="K53" s="4" t="s">
        <v>190</v>
      </c>
      <c r="L53" s="4" t="s">
        <v>217</v>
      </c>
      <c r="M53" s="4" t="s">
        <v>193</v>
      </c>
    </row>
    <row r="54" spans="1:13" s="3" customFormat="1" ht="20.05" customHeight="1" x14ac:dyDescent="0.3">
      <c r="A54" s="4" t="str">
        <f>"0740110"</f>
        <v>0740110</v>
      </c>
      <c r="B54" s="3" t="s">
        <v>103</v>
      </c>
      <c r="C54" s="4">
        <v>2268029160</v>
      </c>
      <c r="D54" s="4">
        <v>2268029161</v>
      </c>
      <c r="E54" s="4" t="s">
        <v>48</v>
      </c>
      <c r="F54" s="3" t="s">
        <v>105</v>
      </c>
      <c r="G54" s="4">
        <v>32001</v>
      </c>
      <c r="H54" s="3" t="s">
        <v>104</v>
      </c>
      <c r="I54" s="5" t="str">
        <f t="shared" si="2"/>
        <v>http://1epal-esp-aliart.voi.sch.gr</v>
      </c>
      <c r="J54" s="3" t="s">
        <v>254</v>
      </c>
      <c r="K54" s="4" t="s">
        <v>190</v>
      </c>
      <c r="L54" s="4" t="s">
        <v>219</v>
      </c>
      <c r="M54" s="4" t="s">
        <v>196</v>
      </c>
    </row>
    <row r="55" spans="1:13" s="3" customFormat="1" ht="20.05" customHeight="1" x14ac:dyDescent="0.3">
      <c r="A55" s="4" t="str">
        <f>"0740105"</f>
        <v>0740105</v>
      </c>
      <c r="B55" s="3" t="s">
        <v>39</v>
      </c>
      <c r="C55" s="4">
        <v>2262058569</v>
      </c>
      <c r="D55" s="4">
        <v>2262058569</v>
      </c>
      <c r="E55" s="4" t="s">
        <v>155</v>
      </c>
      <c r="F55" s="3" t="s">
        <v>21</v>
      </c>
      <c r="G55" s="4">
        <v>32009</v>
      </c>
      <c r="H55" s="3" t="s">
        <v>40</v>
      </c>
      <c r="I55" s="5" t="str">
        <f t="shared" si="2"/>
        <v>http://1epal-schim.voi.sch.gr</v>
      </c>
      <c r="J55" s="3" t="s">
        <v>41</v>
      </c>
      <c r="K55" s="4" t="s">
        <v>190</v>
      </c>
      <c r="L55" s="4" t="s">
        <v>221</v>
      </c>
      <c r="M55" s="4" t="s">
        <v>215</v>
      </c>
    </row>
    <row r="58" spans="1:13" x14ac:dyDescent="0.3">
      <c r="M58" s="1" t="s">
        <v>214</v>
      </c>
    </row>
  </sheetData>
  <sortState ref="A3:N55">
    <sortCondition ref="K3:K55"/>
    <sortCondition ref="B3:B55"/>
  </sortState>
  <mergeCells count="1">
    <mergeCell ref="B1:G1"/>
  </mergeCells>
  <hyperlinks>
    <hyperlink ref="I48" r:id="rId1" xr:uid="{00000000-0004-0000-0000-000000000000}"/>
    <hyperlink ref="I47" r:id="rId2" xr:uid="{00000000-0004-0000-0000-000001000000}"/>
    <hyperlink ref="I30" r:id="rId3" xr:uid="{00000000-0004-0000-0000-000002000000}"/>
  </hyperlinks>
  <pageMargins left="0.25" right="0.25" top="0.75" bottom="0.75" header="0.3" footer="0.3"/>
  <pageSetup paperSize="9" orientation="landscape" horizontalDpi="300" verticalDpi="300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ΣΧΟΛΕΙΑ ΔΕ ΒΟΙΩΤΙΑΣ</vt:lpstr>
      <vt:lpstr>Φύλλο1</vt:lpstr>
      <vt:lpstr>'ΣΧΟΛΕΙΑ ΔΕ ΒΟΙΩΤΙΑΣ'!Print_Area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Δήμητρα</dc:creator>
  <cp:lastModifiedBy>ΓΕΩΡΓΙΟΣ ΠΑΠΑΚΩΣΤΑΣ</cp:lastModifiedBy>
  <cp:lastPrinted>2020-07-06T15:57:29Z</cp:lastPrinted>
  <dcterms:created xsi:type="dcterms:W3CDTF">2020-07-06T07:26:31Z</dcterms:created>
  <dcterms:modified xsi:type="dcterms:W3CDTF">2023-12-14T07:58:52Z</dcterms:modified>
</cp:coreProperties>
</file>